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M:\734\BrauBeviale\Vertrieb\2023\"/>
    </mc:Choice>
  </mc:AlternateContent>
  <bookViews>
    <workbookView xWindow="-420" yWindow="405" windowWidth="19320" windowHeight="12105" activeTab="1"/>
  </bookViews>
  <sheets>
    <sheet name="Deutsch" sheetId="1" r:id="rId1"/>
    <sheet name="Englisch" sheetId="2" r:id="rId2"/>
    <sheet name="DropDown" sheetId="3" state="hidden" r:id="rId3"/>
    <sheet name="Vorlage Bilder Standbau" sheetId="4" state="hidden" r:id="rId4"/>
  </sheets>
  <definedNames>
    <definedName name="_xlnm.Print_Area" localSheetId="0">Deutsch!$A$1:$M$40</definedName>
    <definedName name="_xlnm.Print_Area" localSheetId="1">Englisch!$A$1:$K$40</definedName>
    <definedName name="Z_028D363B_29C8_43E5_828B_5B5C239ABCB7_.wvu.Cols" localSheetId="0" hidden="1">Deutsch!$K:$L,Deutsch!$Q:$S</definedName>
    <definedName name="Z_028D363B_29C8_43E5_828B_5B5C239ABCB7_.wvu.Cols" localSheetId="1" hidden="1">Englisch!$O:$Q</definedName>
    <definedName name="Z_028D363B_29C8_43E5_828B_5B5C239ABCB7_.wvu.PrintArea" localSheetId="0" hidden="1">Deutsch!$A$1:$M$40</definedName>
    <definedName name="Z_028D363B_29C8_43E5_828B_5B5C239ABCB7_.wvu.PrintArea" localSheetId="1" hidden="1">Englisch!$A$1:$K$40</definedName>
    <definedName name="Z_028D363B_29C8_43E5_828B_5B5C239ABCB7_.wvu.Rows" localSheetId="0" hidden="1">Deutsch!$6:$6,Deutsch!$36:$38</definedName>
    <definedName name="Z_028D363B_29C8_43E5_828B_5B5C239ABCB7_.wvu.Rows" localSheetId="1" hidden="1">Englisch!$6:$6,Englisch!$36:$38</definedName>
    <definedName name="Z_02AC264C_8059_4CE1_8B3B_0929DB464C57_.wvu.Cols" localSheetId="0" hidden="1">Deutsch!$K:$L,Deutsch!$Q:$S</definedName>
    <definedName name="Z_02AC264C_8059_4CE1_8B3B_0929DB464C57_.wvu.Cols" localSheetId="1" hidden="1">Englisch!$O:$Q</definedName>
    <definedName name="Z_02AC264C_8059_4CE1_8B3B_0929DB464C57_.wvu.PrintArea" localSheetId="0" hidden="1">Deutsch!$A$1:$M$40</definedName>
    <definedName name="Z_02AC264C_8059_4CE1_8B3B_0929DB464C57_.wvu.PrintArea" localSheetId="1" hidden="1">Englisch!$A$1:$K$40</definedName>
    <definedName name="Z_02AC264C_8059_4CE1_8B3B_0929DB464C57_.wvu.Rows" localSheetId="0" hidden="1">Deutsch!$6:$6,Deutsch!$36:$38</definedName>
    <definedName name="Z_02AC264C_8059_4CE1_8B3B_0929DB464C57_.wvu.Rows" localSheetId="1" hidden="1">Englisch!$6:$6,Englisch!$36:$38</definedName>
    <definedName name="Z_41CE2737_3F33_45D4_9A5B_FEF61FEC26BB_.wvu.Cols" localSheetId="0" hidden="1">Deutsch!$K:$L,Deutsch!$Q:$S</definedName>
    <definedName name="Z_41CE2737_3F33_45D4_9A5B_FEF61FEC26BB_.wvu.Cols" localSheetId="1" hidden="1">Englisch!$O:$Q</definedName>
    <definedName name="Z_41CE2737_3F33_45D4_9A5B_FEF61FEC26BB_.wvu.PrintArea" localSheetId="0" hidden="1">Deutsch!$A$1:$M$40</definedName>
    <definedName name="Z_41CE2737_3F33_45D4_9A5B_FEF61FEC26BB_.wvu.PrintArea" localSheetId="1" hidden="1">Englisch!$A$1:$K$40</definedName>
    <definedName name="Z_41CE2737_3F33_45D4_9A5B_FEF61FEC26BB_.wvu.Rows" localSheetId="0" hidden="1">Deutsch!$6:$6,Deutsch!$36:$38</definedName>
    <definedName name="Z_41CE2737_3F33_45D4_9A5B_FEF61FEC26BB_.wvu.Rows" localSheetId="1" hidden="1">Englisch!$6:$6,Englisch!$36:$38</definedName>
    <definedName name="Z_7591191C_1CA9_4972_9010_ACE08669645F_.wvu.Cols" localSheetId="0" hidden="1">Deutsch!$K:$L,Deutsch!$Q:$S</definedName>
    <definedName name="Z_7591191C_1CA9_4972_9010_ACE08669645F_.wvu.Cols" localSheetId="1" hidden="1">Englisch!$O:$Q</definedName>
    <definedName name="Z_7591191C_1CA9_4972_9010_ACE08669645F_.wvu.PrintArea" localSheetId="0" hidden="1">Deutsch!$A$1:$M$40</definedName>
    <definedName name="Z_7591191C_1CA9_4972_9010_ACE08669645F_.wvu.PrintArea" localSheetId="1" hidden="1">Englisch!$A$1:$K$40</definedName>
    <definedName name="Z_7591191C_1CA9_4972_9010_ACE08669645F_.wvu.Rows" localSheetId="0" hidden="1">Deutsch!$6:$6,Deutsch!$36:$38</definedName>
    <definedName name="Z_7591191C_1CA9_4972_9010_ACE08669645F_.wvu.Rows" localSheetId="1" hidden="1">Englisch!$6:$6,Englisch!$36:$38</definedName>
  </definedNames>
  <calcPr calcId="162913" fullPrecision="0"/>
  <customWorkbookViews>
    <customWorkbookView name="Teichert, Christina - Persönliche Ansicht" guid="{41CE2737-3F33-45D4-9A5B-FEF61FEC26BB}" mergeInterval="0" personalView="1" maximized="1" windowWidth="1920" windowHeight="855" activeSheetId="2"/>
    <customWorkbookView name="Christina Teichert - Persönliche Ansicht" guid="{7591191C-1CA9-4972-9010-ACE08669645F}" mergeInterval="0" personalView="1" maximized="1" windowWidth="1680" windowHeight="805" activeSheetId="2"/>
    <customWorkbookView name="Franz, Daniela - Persönliche Ansicht" guid="{028D363B-29C8-43E5-828B-5B5C239ABCB7}" mergeInterval="0" personalView="1" maximized="1" windowWidth="1280" windowHeight="778" activeSheetId="2"/>
    <customWorkbookView name="Bickel, Susanne - Persönliche Ansicht" guid="{02AC264C-8059-4CE1-8B3B-0929DB464C57}" mergeInterval="0" personalView="1" maximized="1" windowWidth="1920" windowHeight="894" activeSheetId="2"/>
  </customWorkbookViews>
</workbook>
</file>

<file path=xl/calcChain.xml><?xml version="1.0" encoding="utf-8"?>
<calcChain xmlns="http://schemas.openxmlformats.org/spreadsheetml/2006/main">
  <c r="H14" i="2" l="1"/>
  <c r="G14" i="2"/>
  <c r="F14" i="2"/>
  <c r="E14" i="2"/>
  <c r="H14" i="1"/>
  <c r="G14" i="1"/>
  <c r="F14" i="1"/>
  <c r="E14" i="1"/>
  <c r="C13" i="1" l="1"/>
  <c r="C14" i="1"/>
  <c r="E21" i="3" l="1"/>
  <c r="C14" i="2"/>
  <c r="C15" i="2"/>
  <c r="C13" i="2"/>
  <c r="H10" i="2" l="1"/>
  <c r="G10" i="2"/>
  <c r="F10" i="2"/>
  <c r="E10" i="2"/>
  <c r="H10" i="1"/>
  <c r="G10" i="1"/>
  <c r="F10" i="1"/>
  <c r="E10" i="1"/>
  <c r="I8" i="1" l="1"/>
  <c r="C11" i="2" l="1"/>
  <c r="C11" i="1"/>
  <c r="F11" i="1" s="1"/>
  <c r="H13" i="1"/>
  <c r="E20" i="3"/>
  <c r="F13" i="2" s="1"/>
  <c r="B11" i="2"/>
  <c r="C17" i="2"/>
  <c r="I22" i="2"/>
  <c r="I12" i="2"/>
  <c r="I8" i="2"/>
  <c r="C32" i="2"/>
  <c r="C31" i="2"/>
  <c r="E31" i="2" s="1"/>
  <c r="C28" i="2"/>
  <c r="C27" i="2"/>
  <c r="E27" i="2" s="1"/>
  <c r="C24" i="2"/>
  <c r="C23" i="2"/>
  <c r="E23" i="2" s="1"/>
  <c r="E15" i="2"/>
  <c r="C12" i="2"/>
  <c r="E12" i="2" s="1"/>
  <c r="E27" i="3"/>
  <c r="E26" i="3"/>
  <c r="E25" i="3"/>
  <c r="E23" i="3"/>
  <c r="E18" i="3"/>
  <c r="E16" i="3"/>
  <c r="E15" i="3"/>
  <c r="E14" i="3"/>
  <c r="E13" i="3"/>
  <c r="E11" i="3"/>
  <c r="E10" i="3"/>
  <c r="E4" i="3"/>
  <c r="E3" i="3"/>
  <c r="B11" i="1"/>
  <c r="I22" i="1"/>
  <c r="I12" i="1"/>
  <c r="C31" i="1"/>
  <c r="E31" i="1" s="1"/>
  <c r="C27" i="1"/>
  <c r="E27" i="1"/>
  <c r="C23" i="1"/>
  <c r="E23" i="1" s="1"/>
  <c r="C15" i="1"/>
  <c r="E15" i="1" s="1"/>
  <c r="C12" i="1"/>
  <c r="G12" i="1" s="1"/>
  <c r="C32" i="1"/>
  <c r="C28" i="1"/>
  <c r="C24" i="1"/>
  <c r="C17" i="1"/>
  <c r="E12" i="1" l="1"/>
  <c r="E13" i="1"/>
  <c r="H12" i="1"/>
  <c r="F12" i="1"/>
  <c r="G12" i="2"/>
  <c r="G13" i="1"/>
  <c r="F13" i="1"/>
  <c r="F15" i="1"/>
  <c r="H13" i="2"/>
  <c r="G15" i="1"/>
  <c r="F15" i="2"/>
  <c r="H15" i="2"/>
  <c r="G15" i="2"/>
  <c r="E13" i="2"/>
  <c r="G13" i="2"/>
  <c r="H15" i="1"/>
  <c r="H12" i="2"/>
  <c r="F12" i="2"/>
  <c r="E24" i="2"/>
  <c r="H11" i="1"/>
  <c r="E11" i="1"/>
  <c r="E11" i="2"/>
  <c r="H11" i="2"/>
  <c r="E28" i="1"/>
  <c r="E32" i="2"/>
  <c r="E28" i="2"/>
  <c r="E24" i="1"/>
  <c r="E32" i="1"/>
  <c r="G11" i="1"/>
  <c r="G11" i="2"/>
  <c r="F11" i="2"/>
  <c r="E16" i="1" l="1"/>
  <c r="E17" i="1" s="1"/>
  <c r="E18" i="1" s="1"/>
  <c r="E29" i="1" s="1"/>
  <c r="G16" i="1"/>
  <c r="G17" i="1" s="1"/>
  <c r="G18" i="1" s="1"/>
  <c r="F16" i="1"/>
  <c r="F17" i="1" s="1"/>
  <c r="F18" i="1" s="1"/>
  <c r="F25" i="1" s="1"/>
  <c r="H16" i="1"/>
  <c r="H17" i="1" s="1"/>
  <c r="G16" i="2"/>
  <c r="G17" i="2" s="1"/>
  <c r="G18" i="2" s="1"/>
  <c r="E16" i="2"/>
  <c r="E17" i="2" s="1"/>
  <c r="F16" i="2"/>
  <c r="F17" i="2" s="1"/>
  <c r="H16" i="2"/>
  <c r="H17" i="2" s="1"/>
  <c r="E25" i="1" l="1"/>
  <c r="E33" i="1"/>
  <c r="F29" i="1"/>
  <c r="F33" i="1"/>
  <c r="H18" i="1"/>
  <c r="H25" i="1" s="1"/>
  <c r="E18" i="2"/>
  <c r="E33" i="2" s="1"/>
  <c r="F18" i="2"/>
  <c r="F33" i="2" s="1"/>
  <c r="H18" i="2"/>
  <c r="H25" i="2" s="1"/>
  <c r="G29" i="2"/>
  <c r="G33" i="2"/>
  <c r="G25" i="2"/>
  <c r="G25" i="1"/>
  <c r="G29" i="1"/>
  <c r="G33" i="1"/>
  <c r="H33" i="1" l="1"/>
  <c r="H29" i="1"/>
  <c r="E25" i="2"/>
  <c r="E29" i="2"/>
  <c r="F29" i="2"/>
  <c r="F25" i="2"/>
  <c r="H29" i="2"/>
  <c r="H33" i="2"/>
</calcChain>
</file>

<file path=xl/sharedStrings.xml><?xml version="1.0" encoding="utf-8"?>
<sst xmlns="http://schemas.openxmlformats.org/spreadsheetml/2006/main" count="127" uniqueCount="91">
  <si>
    <t>Mietpreis für Standfläche</t>
  </si>
  <si>
    <t>+ Mehrwertsteuer</t>
  </si>
  <si>
    <t>www.auma.de</t>
  </si>
  <si>
    <r>
      <t xml:space="preserve">Gesamtbetrag Beteiligung </t>
    </r>
    <r>
      <rPr>
        <sz val="8"/>
        <rFont val="Arial"/>
        <family val="2"/>
      </rPr>
      <t>ohne Standbau/brutto</t>
    </r>
  </si>
  <si>
    <r>
      <t xml:space="preserve">Gesamtbetrag Beteiligung </t>
    </r>
    <r>
      <rPr>
        <sz val="8"/>
        <rFont val="Arial"/>
        <family val="2"/>
      </rPr>
      <t>mit Standbau/brutto</t>
    </r>
  </si>
  <si>
    <t>pro m²</t>
  </si>
  <si>
    <t>www.brau-beviale.de</t>
  </si>
  <si>
    <t>www.standkonfigurator.de</t>
  </si>
  <si>
    <t>Rental fee for stand space</t>
  </si>
  <si>
    <t>+ Value added tax</t>
  </si>
  <si>
    <r>
      <t xml:space="preserve">Total investment </t>
    </r>
    <r>
      <rPr>
        <sz val="8"/>
        <rFont val="Arial"/>
        <family val="2"/>
      </rPr>
      <t>without stand construction/gross</t>
    </r>
  </si>
  <si>
    <r>
      <t xml:space="preserve">Total investment </t>
    </r>
    <r>
      <rPr>
        <sz val="8"/>
        <rFont val="Arial"/>
        <family val="2"/>
      </rPr>
      <t>with stand construction/gross</t>
    </r>
    <r>
      <rPr>
        <b/>
        <sz val="10"/>
        <rFont val="Arial"/>
        <family val="2"/>
      </rPr>
      <t/>
    </r>
  </si>
  <si>
    <t>per m²</t>
  </si>
  <si>
    <t>www.standconfigurator.com</t>
  </si>
  <si>
    <t>Standfläche in m²</t>
  </si>
  <si>
    <t>Stand space in m²</t>
  </si>
  <si>
    <t>Aussteller aus Deutschland 19% ; Andere 0%</t>
  </si>
  <si>
    <t>Stand</t>
  </si>
  <si>
    <r>
      <t xml:space="preserve">Mehrwertsteuer
</t>
    </r>
    <r>
      <rPr>
        <sz val="8"/>
        <rFont val="Arial"/>
        <family val="2"/>
      </rPr>
      <t>(Deutschland 19%, 
Andere 0%)</t>
    </r>
  </si>
  <si>
    <r>
      <t xml:space="preserve">Value added tax
</t>
    </r>
    <r>
      <rPr>
        <sz val="8"/>
        <rFont val="Arial"/>
        <family val="2"/>
      </rPr>
      <t>(Germany 19%, Others 0%)</t>
    </r>
  </si>
  <si>
    <t>Blockstand</t>
  </si>
  <si>
    <t>Kopfstand</t>
  </si>
  <si>
    <t>Eckstand</t>
  </si>
  <si>
    <t>Reihenstand</t>
  </si>
  <si>
    <t>Mehrwertsteuer</t>
  </si>
  <si>
    <t>Stück</t>
  </si>
  <si>
    <t>Miet-Komplettstand MARS/MERKUR</t>
  </si>
  <si>
    <t>Miet-Komplettstand ERDE/MOND</t>
  </si>
  <si>
    <t>-auswählen-</t>
  </si>
  <si>
    <t>Mwst.</t>
  </si>
  <si>
    <r>
      <rPr>
        <sz val="8"/>
        <rFont val="Arial"/>
        <family val="2"/>
      </rPr>
      <t>ERDE</t>
    </r>
    <r>
      <rPr>
        <b/>
        <sz val="10"/>
        <rFont val="Arial"/>
        <family val="2"/>
      </rPr>
      <t xml:space="preserve">/MOND </t>
    </r>
    <r>
      <rPr>
        <sz val="10"/>
        <rFont val="Arial"/>
        <family val="2"/>
      </rPr>
      <t>netto</t>
    </r>
  </si>
  <si>
    <t>AUMA-Beitrag</t>
  </si>
  <si>
    <t>Preiskalkulation</t>
  </si>
  <si>
    <t>www.auma.de/en/</t>
  </si>
  <si>
    <t>Frühbuchervorteil</t>
  </si>
  <si>
    <t>-choose-</t>
  </si>
  <si>
    <t>Please select</t>
  </si>
  <si>
    <t>AUMA-contribution</t>
  </si>
  <si>
    <t>VAT</t>
  </si>
  <si>
    <t>Ja</t>
  </si>
  <si>
    <t>Nein</t>
  </si>
  <si>
    <t>Pcs</t>
  </si>
  <si>
    <r>
      <t>MARS/</t>
    </r>
    <r>
      <rPr>
        <sz val="8"/>
        <rFont val="Arial"/>
        <family val="2"/>
      </rPr>
      <t>MERCURY</t>
    </r>
    <r>
      <rPr>
        <sz val="10"/>
        <rFont val="Arial"/>
        <family val="2"/>
      </rPr>
      <t xml:space="preserve"> net</t>
    </r>
  </si>
  <si>
    <r>
      <rPr>
        <sz val="8"/>
        <rFont val="Arial"/>
        <family val="2"/>
      </rPr>
      <t>EARTH/</t>
    </r>
    <r>
      <rPr>
        <b/>
        <sz val="10"/>
        <rFont val="Arial"/>
        <family val="2"/>
      </rPr>
      <t xml:space="preserve">MOON </t>
    </r>
    <r>
      <rPr>
        <sz val="10"/>
        <rFont val="Arial"/>
        <family val="2"/>
      </rPr>
      <t>net</t>
    </r>
  </si>
  <si>
    <r>
      <t>MARS</t>
    </r>
    <r>
      <rPr>
        <sz val="10"/>
        <rFont val="Arial"/>
        <family val="2"/>
      </rPr>
      <t>/</t>
    </r>
    <r>
      <rPr>
        <sz val="8"/>
        <rFont val="Arial"/>
        <family val="2"/>
      </rPr>
      <t>MERKUR</t>
    </r>
    <r>
      <rPr>
        <sz val="10"/>
        <rFont val="Arial"/>
        <family val="2"/>
      </rPr>
      <t xml:space="preserve"> netto</t>
    </r>
  </si>
  <si>
    <t>Complete price incl. power supply up to 3kw and consumption</t>
  </si>
  <si>
    <t>Komplettpreise inkl. Strom bis 3kw und Verbrauch</t>
  </si>
  <si>
    <r>
      <rPr>
        <sz val="10"/>
        <rFont val="Arial"/>
        <family val="2"/>
      </rPr>
      <t>Gesamtbetrag Beteiligung</t>
    </r>
    <r>
      <rPr>
        <b/>
        <sz val="10"/>
        <rFont val="Arial"/>
        <family val="2"/>
      </rPr>
      <t xml:space="preserve"> </t>
    </r>
    <r>
      <rPr>
        <sz val="8"/>
        <rFont val="Arial"/>
        <family val="2"/>
      </rPr>
      <t>ohne Standbau/netto</t>
    </r>
  </si>
  <si>
    <r>
      <rPr>
        <sz val="10"/>
        <rFont val="Arial"/>
        <family val="2"/>
      </rPr>
      <t xml:space="preserve">Total investment </t>
    </r>
    <r>
      <rPr>
        <sz val="8"/>
        <rFont val="Arial"/>
        <family val="2"/>
      </rPr>
      <t>without stand construction/net</t>
    </r>
  </si>
  <si>
    <t>JUNO</t>
  </si>
  <si>
    <t>MARS</t>
  </si>
  <si>
    <t>MERKUR</t>
  </si>
  <si>
    <t>PALLAS</t>
  </si>
  <si>
    <t xml:space="preserve">ERDE </t>
  </si>
  <si>
    <t>MOND</t>
  </si>
  <si>
    <t>Veranstaltungsname 1</t>
  </si>
  <si>
    <t>Veranstaltungsname 2</t>
  </si>
  <si>
    <t>Bitte Auswahl treffen</t>
  </si>
  <si>
    <t>Veranstaltungswebseite</t>
  </si>
  <si>
    <t>AUMA</t>
  </si>
  <si>
    <t>Standkonfigurator</t>
  </si>
  <si>
    <r>
      <t xml:space="preserve">Example with Complete rental stand </t>
    </r>
    <r>
      <rPr>
        <sz val="8"/>
        <rFont val="Arial"/>
        <family val="2"/>
      </rPr>
      <t>(Minimum stand space 9m²)</t>
    </r>
  </si>
  <si>
    <t>-</t>
  </si>
  <si>
    <r>
      <t xml:space="preserve">Beispiele mit Miet-Komplettständen </t>
    </r>
    <r>
      <rPr>
        <sz val="8"/>
        <rFont val="Arial"/>
        <family val="2"/>
      </rPr>
      <t>(Mindestgröße 9m²)</t>
    </r>
  </si>
  <si>
    <t>Marketing-Services</t>
  </si>
  <si>
    <t>Marketing services</t>
  </si>
  <si>
    <t>Bei Standflächen, die 36 m² überschreiten, wird je weiterem m² ein Aufschlag von 10 EUR auf den jeweiligen Basispreis der gebuchten Standart erhoben</t>
  </si>
  <si>
    <t>For stand spaces exceeding 36 m², a surcharge of EUR 10 per additional m² will be made on the respective basic price of the booked stand type.</t>
  </si>
  <si>
    <t>www.braubeviale.de/en</t>
  </si>
  <si>
    <t>www.braubeviale.de</t>
  </si>
  <si>
    <t>Zuschlag</t>
  </si>
  <si>
    <t>surcharge</t>
  </si>
  <si>
    <r>
      <t xml:space="preserve">Entsorgungsservice </t>
    </r>
    <r>
      <rPr>
        <sz val="8"/>
        <rFont val="Arial"/>
        <family val="2"/>
      </rPr>
      <t xml:space="preserve">(Berechnung bis max. 750 €) </t>
    </r>
  </si>
  <si>
    <r>
      <t xml:space="preserve">Waste disposal service </t>
    </r>
    <r>
      <rPr>
        <sz val="8"/>
        <rFont val="Arial"/>
        <family val="2"/>
      </rPr>
      <t>(up to 750 €)</t>
    </r>
  </si>
  <si>
    <t>Entsorgungsservice</t>
  </si>
  <si>
    <r>
      <rPr>
        <b/>
        <sz val="8"/>
        <rFont val="Arial"/>
        <family val="2"/>
      </rPr>
      <t>Achtung:</t>
    </r>
    <r>
      <rPr>
        <sz val="8"/>
        <rFont val="Arial"/>
        <family val="2"/>
      </rPr>
      <t xml:space="preserve">
Kopf- und Blockstände sind nur bei größeren Flächen möglich!
Spesen, Personal- und Transportkosten können von uns nicht kallkuliert werden.
</t>
    </r>
    <r>
      <rPr>
        <b/>
        <sz val="8"/>
        <rFont val="Arial"/>
        <family val="2"/>
      </rPr>
      <t>Mindestfläche: 9m²</t>
    </r>
    <r>
      <rPr>
        <sz val="8"/>
        <rFont val="Arial"/>
        <family val="2"/>
      </rPr>
      <t xml:space="preserve"> (s. Punkt 7 Besondere Teilnahmebedingungen)
</t>
    </r>
    <r>
      <rPr>
        <b/>
        <sz val="8"/>
        <rFont val="Arial"/>
        <family val="2"/>
      </rPr>
      <t>Die Preiskalkulation ist unverbindlich und alle Angaben ohne Gewähr.</t>
    </r>
    <r>
      <rPr>
        <sz val="8"/>
        <rFont val="Arial"/>
        <family val="2"/>
      </rPr>
      <t xml:space="preserve">
</t>
    </r>
  </si>
  <si>
    <r>
      <rPr>
        <b/>
        <sz val="8"/>
        <rFont val="Arial"/>
        <family val="2"/>
      </rPr>
      <t>Attention:</t>
    </r>
    <r>
      <rPr>
        <sz val="8"/>
        <rFont val="Arial"/>
        <family val="2"/>
      </rPr>
      <t xml:space="preserve">
Head- and block stands are only available for larger stand spaces!
Costs of staff, transportation and extra costs like e.g. advertisements can not be calculated!
</t>
    </r>
    <r>
      <rPr>
        <b/>
        <sz val="8"/>
        <rFont val="Arial"/>
        <family val="2"/>
      </rPr>
      <t>Minimum space: 9sqm</t>
    </r>
    <r>
      <rPr>
        <sz val="8"/>
        <rFont val="Arial"/>
        <family val="2"/>
      </rPr>
      <t xml:space="preserve">  (see item 7 of the Special Conditions for Participation)
</t>
    </r>
    <r>
      <rPr>
        <b/>
        <sz val="8"/>
        <rFont val="Arial"/>
        <family val="2"/>
      </rPr>
      <t>The calculation is not binding and no responsibility accepted for errors!</t>
    </r>
    <r>
      <rPr>
        <sz val="8"/>
        <rFont val="Arial"/>
        <family val="2"/>
      </rPr>
      <t xml:space="preserve">
</t>
    </r>
  </si>
  <si>
    <r>
      <t>Reihenstand</t>
    </r>
    <r>
      <rPr>
        <sz val="8"/>
        <rFont val="Arial"/>
        <family val="2"/>
      </rPr>
      <t xml:space="preserve"> 
(EUR 199/m²; mehr als 36 m²:  EUR 209/m²)</t>
    </r>
  </si>
  <si>
    <r>
      <t>Eckstand</t>
    </r>
    <r>
      <rPr>
        <sz val="8"/>
        <rFont val="Arial"/>
        <family val="2"/>
      </rPr>
      <t xml:space="preserve">  
(EUR 222/m²; mehr als 36 m²:  EUR 232/m²)</t>
    </r>
  </si>
  <si>
    <r>
      <t xml:space="preserve">Kopfstand  </t>
    </r>
    <r>
      <rPr>
        <sz val="8"/>
        <rFont val="Arial"/>
        <family val="2"/>
      </rPr>
      <t xml:space="preserve"> 
(EUR 237/m²; mehr als 36 m²: EUR 247/m²)</t>
    </r>
  </si>
  <si>
    <r>
      <t xml:space="preserve">Blockstand  </t>
    </r>
    <r>
      <rPr>
        <sz val="8"/>
        <rFont val="Arial"/>
        <family val="2"/>
      </rPr>
      <t xml:space="preserve"> 
(EUR 250/m²; mehr als 36 m²:  EUR 260/m²)</t>
    </r>
  </si>
  <si>
    <r>
      <t>In-line stand</t>
    </r>
    <r>
      <rPr>
        <sz val="8"/>
        <rFont val="Arial"/>
        <family val="2"/>
      </rPr>
      <t xml:space="preserve"> 
(EUR 199/m²; more than 36 m²:  EUR 209/m²)</t>
    </r>
  </si>
  <si>
    <r>
      <rPr>
        <b/>
        <sz val="10"/>
        <rFont val="Arial"/>
        <family val="2"/>
      </rPr>
      <t>Corner stand</t>
    </r>
    <r>
      <rPr>
        <sz val="8"/>
        <rFont val="Arial"/>
        <family val="2"/>
      </rPr>
      <t xml:space="preserve"> (EUR 222/m²; more than 36 m²: EUR 232/m²)</t>
    </r>
  </si>
  <si>
    <r>
      <t>Peninsula stand</t>
    </r>
    <r>
      <rPr>
        <sz val="8"/>
        <rFont val="Arial"/>
        <family val="2"/>
      </rPr>
      <t xml:space="preserve"> (EUR 237/m²; more than 36 m²: EUR 247/m²)</t>
    </r>
  </si>
  <si>
    <r>
      <t xml:space="preserve">Island stand 
</t>
    </r>
    <r>
      <rPr>
        <sz val="8"/>
        <rFont val="Arial"/>
        <family val="2"/>
      </rPr>
      <t>(EUR 250/m²; more than 36 m²: EUR 260/m²</t>
    </r>
    <r>
      <rPr>
        <sz val="10"/>
        <rFont val="Arial"/>
        <family val="2"/>
      </rPr>
      <t>)</t>
    </r>
  </si>
  <si>
    <t>Miet-Komplettstand JUNO</t>
  </si>
  <si>
    <r>
      <t xml:space="preserve">JUNO </t>
    </r>
    <r>
      <rPr>
        <sz val="10"/>
        <rFont val="Arial"/>
        <family val="2"/>
      </rPr>
      <t>net</t>
    </r>
  </si>
  <si>
    <r>
      <t xml:space="preserve">JUNO </t>
    </r>
    <r>
      <rPr>
        <sz val="10"/>
        <rFont val="Arial"/>
        <family val="2"/>
      </rPr>
      <t>netto</t>
    </r>
  </si>
  <si>
    <t xml:space="preserve">Calculation </t>
  </si>
  <si>
    <t>Betriebs- und Energiekostenbeitrag</t>
  </si>
  <si>
    <t>Operating and energy cost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</si>
</sst>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_ ;\-#,##0\ "/>
  </numFmts>
  <fonts count="21" x14ac:knownFonts="1">
    <font>
      <sz val="10"/>
      <name val="Arial"/>
    </font>
    <font>
      <sz val="10"/>
      <name val="Arial"/>
      <family val="2"/>
    </font>
    <font>
      <b/>
      <sz val="10"/>
      <color indexed="23"/>
      <name val="Arial"/>
      <family val="2"/>
    </font>
    <font>
      <b/>
      <sz val="10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55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05">
    <xf numFmtId="0" fontId="0" fillId="0" borderId="0" xfId="0"/>
    <xf numFmtId="0" fontId="0" fillId="2" borderId="0" xfId="0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2" fillId="0" borderId="0" xfId="3" applyNumberFormat="1" applyFont="1" applyFill="1" applyBorder="1" applyAlignment="1" applyProtection="1">
      <alignment vertical="center" wrapText="1"/>
      <protection hidden="1"/>
    </xf>
    <xf numFmtId="0" fontId="0" fillId="2" borderId="0" xfId="0" applyFill="1"/>
    <xf numFmtId="0" fontId="8" fillId="2" borderId="0" xfId="0" applyFont="1" applyFill="1"/>
    <xf numFmtId="0" fontId="8" fillId="0" borderId="0" xfId="0" applyFont="1"/>
    <xf numFmtId="0" fontId="10" fillId="2" borderId="5" xfId="1" applyFont="1" applyFill="1" applyBorder="1" applyAlignment="1" applyProtection="1">
      <alignment horizontal="right" vertical="center"/>
      <protection hidden="1"/>
    </xf>
    <xf numFmtId="0" fontId="9" fillId="2" borderId="0" xfId="1" applyFill="1" applyBorder="1" applyAlignment="1" applyProtection="1">
      <alignment vertical="center"/>
      <protection hidden="1"/>
    </xf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/>
    <xf numFmtId="0" fontId="9" fillId="2" borderId="0" xfId="1" applyFill="1" applyBorder="1" applyAlignment="1" applyProtection="1"/>
    <xf numFmtId="0" fontId="10" fillId="2" borderId="5" xfId="1" applyFont="1" applyFill="1" applyBorder="1" applyAlignment="1" applyProtection="1">
      <alignment horizontal="right"/>
    </xf>
    <xf numFmtId="0" fontId="0" fillId="0" borderId="0" xfId="0" applyBorder="1"/>
    <xf numFmtId="10" fontId="7" fillId="0" borderId="0" xfId="0" applyNumberFormat="1" applyFont="1" applyBorder="1"/>
    <xf numFmtId="0" fontId="0" fillId="2" borderId="0" xfId="0" applyFill="1" applyBorder="1" applyAlignment="1">
      <alignment horizontal="center" vertical="center"/>
    </xf>
    <xf numFmtId="0" fontId="10" fillId="2" borderId="0" xfId="1" applyFont="1" applyFill="1" applyBorder="1" applyAlignment="1" applyProtection="1">
      <alignment horizontal="right"/>
    </xf>
    <xf numFmtId="10" fontId="6" fillId="2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2" fillId="0" borderId="5" xfId="1" applyFont="1" applyBorder="1" applyAlignment="1" applyProtection="1"/>
    <xf numFmtId="0" fontId="14" fillId="2" borderId="0" xfId="0" applyFont="1" applyFill="1"/>
    <xf numFmtId="0" fontId="14" fillId="0" borderId="0" xfId="0" applyFont="1"/>
    <xf numFmtId="0" fontId="14" fillId="0" borderId="0" xfId="0" applyFont="1" applyBorder="1" applyAlignment="1">
      <alignment horizontal="center" vertical="center"/>
    </xf>
    <xf numFmtId="9" fontId="7" fillId="2" borderId="1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7" fillId="2" borderId="0" xfId="0" applyNumberFormat="1" applyFont="1" applyFill="1"/>
    <xf numFmtId="44" fontId="3" fillId="2" borderId="0" xfId="3" applyFont="1" applyFill="1"/>
    <xf numFmtId="44" fontId="0" fillId="0" borderId="0" xfId="3" applyFont="1"/>
    <xf numFmtId="0" fontId="16" fillId="2" borderId="11" xfId="1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 textRotation="45" wrapText="1"/>
      <protection hidden="1"/>
    </xf>
    <xf numFmtId="0" fontId="3" fillId="3" borderId="11" xfId="0" applyFont="1" applyFill="1" applyBorder="1" applyAlignment="1" applyProtection="1">
      <alignment horizontal="center" vertical="center" textRotation="45" wrapText="1"/>
      <protection hidden="1"/>
    </xf>
    <xf numFmtId="0" fontId="3" fillId="4" borderId="14" xfId="0" applyFont="1" applyFill="1" applyBorder="1" applyAlignment="1" applyProtection="1">
      <alignment horizontal="center" vertical="center" textRotation="45" wrapText="1"/>
      <protection hidden="1"/>
    </xf>
    <xf numFmtId="0" fontId="3" fillId="5" borderId="11" xfId="0" applyFont="1" applyFill="1" applyBorder="1" applyAlignment="1" applyProtection="1">
      <alignment horizontal="center" vertical="center" textRotation="45" wrapText="1"/>
      <protection hidden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9" fontId="0" fillId="0" borderId="0" xfId="2" applyFont="1" applyAlignment="1">
      <alignment horizontal="right" vertical="top"/>
    </xf>
    <xf numFmtId="44" fontId="0" fillId="0" borderId="0" xfId="3" applyFont="1" applyAlignment="1">
      <alignment horizontal="right" vertical="top"/>
    </xf>
    <xf numFmtId="0" fontId="3" fillId="2" borderId="0" xfId="0" applyFont="1" applyFill="1" applyBorder="1" applyAlignment="1" applyProtection="1">
      <protection hidden="1"/>
    </xf>
    <xf numFmtId="0" fontId="3" fillId="2" borderId="9" xfId="0" applyFont="1" applyFill="1" applyBorder="1" applyAlignment="1" applyProtection="1">
      <protection hidden="1"/>
    </xf>
    <xf numFmtId="0" fontId="7" fillId="2" borderId="0" xfId="0" quotePrefix="1" applyFont="1" applyFill="1" applyBorder="1" applyAlignment="1" applyProtection="1">
      <protection hidden="1"/>
    </xf>
    <xf numFmtId="0" fontId="3" fillId="2" borderId="3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7" fillId="0" borderId="0" xfId="0" quotePrefix="1" applyFont="1" applyFill="1" applyBorder="1" applyAlignment="1" applyProtection="1">
      <alignment horizontal="left"/>
      <protection hidden="1"/>
    </xf>
    <xf numFmtId="0" fontId="3" fillId="0" borderId="3" xfId="0" applyFont="1" applyFill="1" applyBorder="1" applyAlignment="1" applyProtection="1">
      <alignment horizontal="left"/>
      <protection hidden="1"/>
    </xf>
    <xf numFmtId="0" fontId="3" fillId="0" borderId="2" xfId="0" applyFont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left" vertical="center" indent="2"/>
    </xf>
    <xf numFmtId="0" fontId="7" fillId="2" borderId="0" xfId="0" quotePrefix="1" applyFont="1" applyFill="1" applyBorder="1" applyAlignment="1">
      <alignment horizontal="left" indent="3"/>
    </xf>
    <xf numFmtId="0" fontId="7" fillId="0" borderId="0" xfId="0" quotePrefix="1" applyFont="1" applyAlignment="1">
      <alignment horizontal="right" vertical="top"/>
    </xf>
    <xf numFmtId="0" fontId="5" fillId="2" borderId="5" xfId="0" applyFont="1" applyFill="1" applyBorder="1" applyAlignment="1" applyProtection="1">
      <protection hidden="1"/>
    </xf>
    <xf numFmtId="0" fontId="7" fillId="2" borderId="0" xfId="0" applyFont="1" applyFill="1" applyBorder="1"/>
    <xf numFmtId="44" fontId="17" fillId="2" borderId="18" xfId="3" applyFont="1" applyFill="1" applyBorder="1" applyAlignment="1" applyProtection="1">
      <protection hidden="1"/>
    </xf>
    <xf numFmtId="44" fontId="17" fillId="3" borderId="18" xfId="3" applyFont="1" applyFill="1" applyBorder="1" applyAlignment="1" applyProtection="1">
      <protection hidden="1"/>
    </xf>
    <xf numFmtId="44" fontId="17" fillId="4" borderId="18" xfId="3" applyFont="1" applyFill="1" applyBorder="1" applyAlignment="1" applyProtection="1">
      <protection hidden="1"/>
    </xf>
    <xf numFmtId="44" fontId="17" fillId="5" borderId="18" xfId="3" applyFont="1" applyFill="1" applyBorder="1" applyAlignment="1" applyProtection="1">
      <protection hidden="1"/>
    </xf>
    <xf numFmtId="44" fontId="17" fillId="2" borderId="1" xfId="3" applyFont="1" applyFill="1" applyBorder="1" applyAlignment="1">
      <alignment horizontal="right"/>
    </xf>
    <xf numFmtId="44" fontId="17" fillId="3" borderId="1" xfId="3" applyFont="1" applyFill="1" applyBorder="1" applyAlignment="1" applyProtection="1">
      <protection hidden="1"/>
    </xf>
    <xf numFmtId="44" fontId="17" fillId="4" borderId="1" xfId="3" applyFont="1" applyFill="1" applyBorder="1" applyAlignment="1" applyProtection="1">
      <protection hidden="1"/>
    </xf>
    <xf numFmtId="44" fontId="17" fillId="5" borderId="1" xfId="3" applyFont="1" applyFill="1" applyBorder="1" applyAlignment="1" applyProtection="1">
      <protection hidden="1"/>
    </xf>
    <xf numFmtId="44" fontId="15" fillId="2" borderId="1" xfId="3" applyFont="1" applyFill="1" applyBorder="1" applyAlignment="1" applyProtection="1">
      <protection hidden="1"/>
    </xf>
    <xf numFmtId="44" fontId="15" fillId="3" borderId="1" xfId="3" applyFont="1" applyFill="1" applyBorder="1" applyAlignment="1" applyProtection="1">
      <protection hidden="1"/>
    </xf>
    <xf numFmtId="44" fontId="15" fillId="4" borderId="1" xfId="3" applyFont="1" applyFill="1" applyBorder="1" applyAlignment="1" applyProtection="1">
      <protection hidden="1"/>
    </xf>
    <xf numFmtId="44" fontId="15" fillId="5" borderId="1" xfId="3" applyFont="1" applyFill="1" applyBorder="1" applyAlignment="1" applyProtection="1">
      <protection hidden="1"/>
    </xf>
    <xf numFmtId="44" fontId="17" fillId="2" borderId="1" xfId="3" applyFont="1" applyFill="1" applyBorder="1" applyAlignment="1" applyProtection="1">
      <protection hidden="1"/>
    </xf>
    <xf numFmtId="44" fontId="17" fillId="6" borderId="1" xfId="3" applyNumberFormat="1" applyFont="1" applyFill="1" applyBorder="1" applyAlignment="1" applyProtection="1">
      <alignment horizontal="right"/>
      <protection hidden="1"/>
    </xf>
    <xf numFmtId="44" fontId="17" fillId="3" borderId="1" xfId="3" applyNumberFormat="1" applyFont="1" applyFill="1" applyBorder="1" applyAlignment="1" applyProtection="1">
      <alignment horizontal="right"/>
      <protection hidden="1"/>
    </xf>
    <xf numFmtId="44" fontId="17" fillId="4" borderId="1" xfId="3" applyNumberFormat="1" applyFont="1" applyFill="1" applyBorder="1" applyAlignment="1" applyProtection="1">
      <alignment horizontal="center"/>
      <protection hidden="1"/>
    </xf>
    <xf numFmtId="44" fontId="17" fillId="5" borderId="1" xfId="3" applyNumberFormat="1" applyFont="1" applyFill="1" applyBorder="1" applyAlignment="1" applyProtection="1">
      <alignment horizontal="center"/>
      <protection hidden="1"/>
    </xf>
    <xf numFmtId="44" fontId="15" fillId="2" borderId="19" xfId="3" applyFont="1" applyFill="1" applyBorder="1" applyAlignment="1" applyProtection="1">
      <protection hidden="1"/>
    </xf>
    <xf numFmtId="44" fontId="15" fillId="3" borderId="19" xfId="3" applyFont="1" applyFill="1" applyBorder="1" applyAlignment="1" applyProtection="1">
      <protection hidden="1"/>
    </xf>
    <xf numFmtId="44" fontId="15" fillId="4" borderId="19" xfId="3" applyFont="1" applyFill="1" applyBorder="1" applyAlignment="1" applyProtection="1">
      <protection hidden="1"/>
    </xf>
    <xf numFmtId="44" fontId="15" fillId="5" borderId="19" xfId="3" applyFont="1" applyFill="1" applyBorder="1" applyAlignment="1" applyProtection="1">
      <protection hidden="1"/>
    </xf>
    <xf numFmtId="44" fontId="15" fillId="2" borderId="0" xfId="3" applyFont="1" applyFill="1" applyBorder="1" applyAlignment="1" applyProtection="1">
      <protection hidden="1"/>
    </xf>
    <xf numFmtId="44" fontId="15" fillId="6" borderId="0" xfId="3" applyFont="1" applyFill="1" applyBorder="1" applyAlignment="1" applyProtection="1">
      <protection hidden="1"/>
    </xf>
    <xf numFmtId="44" fontId="15" fillId="0" borderId="19" xfId="3" applyFont="1" applyFill="1" applyBorder="1" applyAlignment="1" applyProtection="1">
      <protection hidden="1"/>
    </xf>
    <xf numFmtId="7" fontId="15" fillId="0" borderId="0" xfId="3" applyNumberFormat="1" applyFont="1" applyFill="1" applyBorder="1" applyAlignment="1" applyProtection="1">
      <alignment horizontal="center"/>
      <protection hidden="1"/>
    </xf>
    <xf numFmtId="44" fontId="18" fillId="2" borderId="0" xfId="3" applyFont="1" applyFill="1" applyBorder="1" applyAlignment="1" applyProtection="1">
      <alignment horizontal="right"/>
      <protection hidden="1"/>
    </xf>
    <xf numFmtId="44" fontId="19" fillId="2" borderId="0" xfId="3" applyFont="1" applyFill="1" applyBorder="1" applyAlignment="1" applyProtection="1">
      <alignment horizontal="right"/>
      <protection hidden="1"/>
    </xf>
    <xf numFmtId="44" fontId="20" fillId="2" borderId="9" xfId="3" applyFont="1" applyFill="1" applyBorder="1" applyAlignment="1" applyProtection="1">
      <alignment horizontal="right"/>
      <protection hidden="1"/>
    </xf>
    <xf numFmtId="44" fontId="15" fillId="2" borderId="16" xfId="3" applyFont="1" applyFill="1" applyBorder="1" applyAlignment="1" applyProtection="1">
      <protection hidden="1"/>
    </xf>
    <xf numFmtId="9" fontId="19" fillId="2" borderId="0" xfId="3" applyNumberFormat="1" applyFont="1" applyFill="1" applyBorder="1" applyAlignment="1" applyProtection="1">
      <alignment horizontal="right"/>
      <protection hidden="1"/>
    </xf>
    <xf numFmtId="44" fontId="20" fillId="2" borderId="3" xfId="3" applyFont="1" applyFill="1" applyBorder="1" applyAlignment="1" applyProtection="1">
      <alignment horizontal="right"/>
      <protection hidden="1"/>
    </xf>
    <xf numFmtId="44" fontId="15" fillId="2" borderId="4" xfId="3" applyFont="1" applyFill="1" applyBorder="1" applyAlignment="1" applyProtection="1">
      <protection hidden="1"/>
    </xf>
    <xf numFmtId="44" fontId="20" fillId="2" borderId="0" xfId="3" applyFont="1" applyFill="1" applyBorder="1" applyAlignment="1" applyProtection="1">
      <alignment horizontal="right"/>
      <protection hidden="1"/>
    </xf>
    <xf numFmtId="44" fontId="20" fillId="2" borderId="5" xfId="3" applyFont="1" applyFill="1" applyBorder="1" applyAlignment="1" applyProtection="1">
      <alignment horizontal="right"/>
      <protection hidden="1"/>
    </xf>
    <xf numFmtId="44" fontId="15" fillId="2" borderId="5" xfId="3" applyFont="1" applyFill="1" applyBorder="1" applyAlignment="1" applyProtection="1">
      <protection hidden="1"/>
    </xf>
    <xf numFmtId="44" fontId="19" fillId="0" borderId="0" xfId="3" applyFont="1" applyFill="1" applyBorder="1" applyAlignment="1" applyProtection="1">
      <alignment horizontal="right"/>
      <protection hidden="1"/>
    </xf>
    <xf numFmtId="9" fontId="19" fillId="0" borderId="0" xfId="3" applyNumberFormat="1" applyFont="1" applyFill="1" applyBorder="1" applyAlignment="1" applyProtection="1">
      <alignment horizontal="right"/>
      <protection hidden="1"/>
    </xf>
    <xf numFmtId="44" fontId="19" fillId="0" borderId="3" xfId="3" applyFont="1" applyFill="1" applyBorder="1" applyAlignment="1" applyProtection="1">
      <alignment horizontal="right"/>
      <protection hidden="1"/>
    </xf>
    <xf numFmtId="44" fontId="17" fillId="0" borderId="3" xfId="3" applyFont="1" applyFill="1" applyBorder="1" applyAlignment="1" applyProtection="1">
      <protection hidden="1"/>
    </xf>
    <xf numFmtId="44" fontId="17" fillId="0" borderId="0" xfId="3" applyFont="1" applyFill="1" applyBorder="1" applyAlignment="1" applyProtection="1">
      <protection hidden="1"/>
    </xf>
    <xf numFmtId="164" fontId="18" fillId="2" borderId="0" xfId="3" applyNumberFormat="1" applyFont="1" applyFill="1" applyBorder="1" applyAlignment="1" applyProtection="1">
      <alignment horizontal="right"/>
      <protection hidden="1"/>
    </xf>
    <xf numFmtId="44" fontId="20" fillId="0" borderId="3" xfId="3" applyFont="1" applyFill="1" applyBorder="1" applyAlignment="1" applyProtection="1">
      <alignment horizontal="center"/>
      <protection hidden="1"/>
    </xf>
    <xf numFmtId="44" fontId="15" fillId="0" borderId="3" xfId="3" applyFont="1" applyFill="1" applyBorder="1" applyAlignment="1" applyProtection="1">
      <protection hidden="1"/>
    </xf>
    <xf numFmtId="0" fontId="9" fillId="0" borderId="0" xfId="1" applyAlignment="1" applyProtection="1">
      <alignment horizontal="left" vertical="top"/>
    </xf>
    <xf numFmtId="0" fontId="1" fillId="0" borderId="0" xfId="0" applyFont="1"/>
    <xf numFmtId="0" fontId="0" fillId="5" borderId="0" xfId="0" applyFill="1"/>
    <xf numFmtId="0" fontId="0" fillId="0" borderId="0" xfId="0" applyFill="1"/>
    <xf numFmtId="0" fontId="0" fillId="5" borderId="0" xfId="0" applyFill="1" applyAlignment="1">
      <alignment horizontal="right" vertical="center"/>
    </xf>
    <xf numFmtId="4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7" fillId="7" borderId="0" xfId="0" quotePrefix="1" applyFont="1" applyFill="1" applyAlignment="1">
      <alignment horizontal="right" vertical="top"/>
    </xf>
    <xf numFmtId="44" fontId="0" fillId="7" borderId="0" xfId="3" applyFont="1" applyFill="1"/>
    <xf numFmtId="0" fontId="5" fillId="7" borderId="0" xfId="0" applyFont="1" applyFill="1" applyBorder="1" applyAlignment="1" applyProtection="1">
      <alignment horizontal="left" vertical="center"/>
      <protection hidden="1"/>
    </xf>
    <xf numFmtId="9" fontId="0" fillId="7" borderId="0" xfId="2" applyFont="1" applyFill="1" applyAlignment="1">
      <alignment horizontal="right" vertical="top"/>
    </xf>
    <xf numFmtId="44" fontId="0" fillId="7" borderId="0" xfId="3" applyFont="1" applyFill="1" applyAlignment="1">
      <alignment horizontal="right" vertical="top"/>
    </xf>
    <xf numFmtId="0" fontId="15" fillId="7" borderId="0" xfId="0" applyFont="1" applyFill="1" applyBorder="1" applyAlignment="1">
      <alignment horizontal="center" vertical="center" wrapText="1"/>
    </xf>
    <xf numFmtId="0" fontId="9" fillId="7" borderId="0" xfId="1" applyFill="1" applyAlignment="1" applyProtection="1">
      <alignment horizontal="right" vertical="center"/>
    </xf>
    <xf numFmtId="0" fontId="0" fillId="7" borderId="0" xfId="0" quotePrefix="1" applyFill="1" applyAlignment="1">
      <alignment horizontal="right" vertical="center"/>
    </xf>
    <xf numFmtId="0" fontId="9" fillId="7" borderId="0" xfId="1" applyFill="1" applyAlignment="1" applyProtection="1">
      <alignment horizontal="right" vertical="top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0" xfId="0" quotePrefix="1" applyFont="1" applyAlignment="1">
      <alignment horizontal="right" vertical="top"/>
    </xf>
    <xf numFmtId="44" fontId="18" fillId="2" borderId="0" xfId="3" applyFont="1" applyFill="1" applyBorder="1" applyAlignment="1" applyProtection="1">
      <alignment horizontal="right"/>
      <protection hidden="1"/>
    </xf>
    <xf numFmtId="9" fontId="0" fillId="7" borderId="0" xfId="2" applyFont="1" applyFill="1" applyAlignment="1">
      <alignment horizontal="right" vertical="top"/>
    </xf>
    <xf numFmtId="0" fontId="5" fillId="7" borderId="0" xfId="0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alignment horizontal="center" vertical="center" wrapText="1"/>
    </xf>
    <xf numFmtId="0" fontId="3" fillId="0" borderId="3" xfId="4" applyFont="1" applyFill="1" applyBorder="1" applyAlignment="1" applyProtection="1">
      <alignment horizontal="left" vertical="center"/>
      <protection hidden="1"/>
    </xf>
    <xf numFmtId="0" fontId="3" fillId="0" borderId="9" xfId="0" applyFont="1" applyFill="1" applyBorder="1" applyAlignment="1" applyProtection="1">
      <alignment horizontal="left"/>
      <protection hidden="1"/>
    </xf>
    <xf numFmtId="0" fontId="3" fillId="2" borderId="3" xfId="4" applyFont="1" applyFill="1" applyBorder="1" applyAlignment="1" applyProtection="1">
      <alignment vertical="center"/>
      <protection hidden="1"/>
    </xf>
    <xf numFmtId="0" fontId="3" fillId="2" borderId="3" xfId="4" applyFont="1" applyFill="1" applyBorder="1" applyAlignment="1" applyProtection="1">
      <alignment horizontal="left" vertical="center"/>
      <protection hidden="1"/>
    </xf>
    <xf numFmtId="0" fontId="3" fillId="2" borderId="3" xfId="4" applyFont="1" applyFill="1" applyBorder="1" applyAlignment="1" applyProtection="1">
      <alignment horizontal="left" vertical="center"/>
      <protection hidden="1"/>
    </xf>
    <xf numFmtId="0" fontId="1" fillId="0" borderId="0" xfId="4" quotePrefix="1" applyFont="1" applyFill="1" applyBorder="1" applyAlignment="1" applyProtection="1">
      <alignment horizontal="left" vertical="center"/>
      <protection hidden="1"/>
    </xf>
    <xf numFmtId="0" fontId="3" fillId="6" borderId="0" xfId="4" applyFont="1" applyFill="1" applyBorder="1" applyAlignment="1" applyProtection="1">
      <alignment horizontal="left" vertical="center"/>
      <protection hidden="1"/>
    </xf>
    <xf numFmtId="0" fontId="1" fillId="6" borderId="0" xfId="4" quotePrefix="1" applyFont="1" applyFill="1" applyBorder="1" applyAlignment="1" applyProtection="1">
      <alignment horizontal="left" vertical="center"/>
      <protection hidden="1"/>
    </xf>
    <xf numFmtId="0" fontId="3" fillId="6" borderId="0" xfId="0" applyFont="1" applyFill="1" applyBorder="1" applyAlignment="1" applyProtection="1">
      <protection hidden="1"/>
    </xf>
    <xf numFmtId="0" fontId="5" fillId="6" borderId="5" xfId="0" applyFont="1" applyFill="1" applyBorder="1" applyAlignment="1" applyProtection="1">
      <protection hidden="1"/>
    </xf>
    <xf numFmtId="0" fontId="1" fillId="2" borderId="9" xfId="4" applyFont="1" applyFill="1" applyBorder="1" applyAlignment="1" applyProtection="1">
      <alignment vertical="center"/>
      <protection hidden="1"/>
    </xf>
    <xf numFmtId="0" fontId="1" fillId="2" borderId="0" xfId="4" quotePrefix="1" applyFont="1" applyFill="1" applyBorder="1" applyAlignment="1" applyProtection="1">
      <alignment vertical="center"/>
      <protection hidden="1"/>
    </xf>
    <xf numFmtId="0" fontId="0" fillId="0" borderId="0" xfId="0" applyFill="1" applyBorder="1" applyAlignment="1">
      <alignment horizontal="right" vertical="top"/>
    </xf>
    <xf numFmtId="44" fontId="0" fillId="0" borderId="0" xfId="3" applyFont="1" applyFill="1" applyBorder="1" applyAlignment="1">
      <alignment horizontal="right" vertical="top"/>
    </xf>
    <xf numFmtId="44" fontId="0" fillId="0" borderId="0" xfId="3" applyFont="1" applyFill="1" applyBorder="1"/>
    <xf numFmtId="0" fontId="3" fillId="6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3" fillId="6" borderId="0" xfId="0" applyFont="1" applyFill="1"/>
    <xf numFmtId="0" fontId="0" fillId="6" borderId="0" xfId="0" applyFill="1"/>
    <xf numFmtId="0" fontId="3" fillId="9" borderId="0" xfId="0" applyFont="1" applyFill="1"/>
    <xf numFmtId="44" fontId="19" fillId="2" borderId="0" xfId="3" applyFont="1" applyFill="1" applyBorder="1" applyAlignment="1" applyProtection="1">
      <alignment horizontal="right" vertical="center"/>
      <protection hidden="1"/>
    </xf>
    <xf numFmtId="44" fontId="18" fillId="2" borderId="0" xfId="3" applyFont="1" applyFill="1" applyBorder="1" applyAlignment="1" applyProtection="1">
      <alignment horizontal="right" vertical="center"/>
      <protection hidden="1"/>
    </xf>
    <xf numFmtId="44" fontId="17" fillId="2" borderId="1" xfId="3" applyFont="1" applyFill="1" applyBorder="1" applyAlignment="1" applyProtection="1">
      <alignment vertical="center"/>
      <protection hidden="1"/>
    </xf>
    <xf numFmtId="44" fontId="17" fillId="3" borderId="1" xfId="3" applyFont="1" applyFill="1" applyBorder="1" applyAlignment="1" applyProtection="1">
      <alignment vertical="center"/>
      <protection hidden="1"/>
    </xf>
    <xf numFmtId="44" fontId="17" fillId="4" borderId="1" xfId="3" applyFont="1" applyFill="1" applyBorder="1" applyAlignment="1" applyProtection="1">
      <alignment vertical="center"/>
      <protection hidden="1"/>
    </xf>
    <xf numFmtId="44" fontId="17" fillId="5" borderId="1" xfId="3" applyFont="1" applyFill="1" applyBorder="1" applyAlignment="1" applyProtection="1">
      <alignment vertical="center"/>
      <protection hidden="1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 applyProtection="1">
      <alignment horizontal="left" vertical="center"/>
      <protection hidden="1"/>
    </xf>
    <xf numFmtId="44" fontId="19" fillId="2" borderId="0" xfId="3" applyFont="1" applyFill="1" applyBorder="1" applyAlignment="1" applyProtection="1">
      <alignment horizontal="left" vertical="center"/>
      <protection hidden="1"/>
    </xf>
    <xf numFmtId="44" fontId="17" fillId="2" borderId="1" xfId="3" applyFont="1" applyFill="1" applyBorder="1" applyAlignment="1" applyProtection="1">
      <alignment horizontal="left" vertical="center"/>
      <protection hidden="1"/>
    </xf>
    <xf numFmtId="44" fontId="17" fillId="3" borderId="1" xfId="3" applyFont="1" applyFill="1" applyBorder="1" applyAlignment="1" applyProtection="1">
      <alignment horizontal="left" vertical="center"/>
      <protection hidden="1"/>
    </xf>
    <xf numFmtId="44" fontId="17" fillId="4" borderId="1" xfId="3" applyFont="1" applyFill="1" applyBorder="1" applyAlignment="1" applyProtection="1">
      <alignment horizontal="left" vertical="center"/>
      <protection hidden="1"/>
    </xf>
    <xf numFmtId="44" fontId="17" fillId="5" borderId="1" xfId="3" applyFont="1" applyFill="1" applyBorder="1" applyAlignment="1" applyProtection="1">
      <alignment horizontal="left" vertical="center"/>
      <protection hidden="1"/>
    </xf>
    <xf numFmtId="0" fontId="10" fillId="2" borderId="5" xfId="1" applyFont="1" applyFill="1" applyBorder="1" applyAlignment="1" applyProtection="1">
      <alignment horizontal="left" vertical="center"/>
      <protection hidden="1"/>
    </xf>
    <xf numFmtId="0" fontId="0" fillId="2" borderId="7" xfId="0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1" applyFont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alignment horizontal="left" vertical="center"/>
      <protection hidden="1"/>
    </xf>
    <xf numFmtId="44" fontId="0" fillId="0" borderId="0" xfId="3" applyFont="1" applyFill="1" applyAlignment="1">
      <alignment horizontal="right" vertical="top"/>
    </xf>
    <xf numFmtId="44" fontId="17" fillId="2" borderId="1" xfId="3" applyFont="1" applyFill="1" applyBorder="1" applyAlignment="1" applyProtection="1">
      <alignment horizontal="center" vertical="center"/>
      <protection hidden="1"/>
    </xf>
    <xf numFmtId="0" fontId="1" fillId="6" borderId="0" xfId="0" applyFont="1" applyFill="1" applyBorder="1" applyAlignment="1" applyProtection="1">
      <alignment horizontal="left" vertical="center"/>
      <protection hidden="1"/>
    </xf>
    <xf numFmtId="0" fontId="1" fillId="2" borderId="0" xfId="0" applyFont="1" applyFill="1" applyBorder="1" applyAlignment="1" applyProtection="1">
      <protection hidden="1"/>
    </xf>
    <xf numFmtId="0" fontId="5" fillId="7" borderId="0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wrapText="1" indent="1"/>
      <protection hidden="1"/>
    </xf>
    <xf numFmtId="0" fontId="11" fillId="3" borderId="11" xfId="0" applyFont="1" applyFill="1" applyBorder="1" applyAlignment="1" applyProtection="1">
      <alignment horizontal="center" vertical="center" textRotation="45" wrapText="1"/>
      <protection hidden="1"/>
    </xf>
    <xf numFmtId="44" fontId="18" fillId="2" borderId="0" xfId="3" applyFont="1" applyFill="1" applyBorder="1" applyAlignment="1" applyProtection="1">
      <protection hidden="1"/>
    </xf>
    <xf numFmtId="8" fontId="0" fillId="7" borderId="0" xfId="3" applyNumberFormat="1" applyFont="1" applyFill="1" applyAlignment="1">
      <alignment horizontal="right" vertical="top"/>
    </xf>
    <xf numFmtId="8" fontId="0" fillId="0" borderId="0" xfId="0" applyNumberFormat="1" applyAlignment="1">
      <alignment horizontal="right" vertical="center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5" fillId="8" borderId="0" xfId="0" applyFont="1" applyFill="1" applyBorder="1" applyAlignment="1">
      <alignment horizontal="left" vertical="top" wrapText="1"/>
    </xf>
    <xf numFmtId="0" fontId="5" fillId="8" borderId="0" xfId="0" applyFont="1" applyFill="1" applyBorder="1" applyAlignment="1">
      <alignment horizontal="left" vertical="top"/>
    </xf>
    <xf numFmtId="7" fontId="17" fillId="0" borderId="2" xfId="3" applyNumberFormat="1" applyFont="1" applyFill="1" applyBorder="1" applyAlignment="1" applyProtection="1">
      <alignment horizontal="center"/>
      <protection hidden="1"/>
    </xf>
    <xf numFmtId="7" fontId="17" fillId="0" borderId="0" xfId="3" applyNumberFormat="1" applyFont="1" applyFill="1" applyBorder="1" applyAlignment="1" applyProtection="1">
      <alignment horizontal="center"/>
      <protection hidden="1"/>
    </xf>
    <xf numFmtId="7" fontId="17" fillId="0" borderId="7" xfId="3" applyNumberFormat="1" applyFont="1" applyFill="1" applyBorder="1" applyAlignment="1" applyProtection="1">
      <alignment horizontal="center"/>
      <protection hidden="1"/>
    </xf>
    <xf numFmtId="0" fontId="13" fillId="0" borderId="5" xfId="1" applyFont="1" applyBorder="1" applyAlignment="1" applyProtection="1">
      <alignment horizontal="right"/>
    </xf>
    <xf numFmtId="0" fontId="5" fillId="0" borderId="5" xfId="0" applyFont="1" applyBorder="1" applyAlignment="1">
      <alignment horizontal="right"/>
    </xf>
    <xf numFmtId="0" fontId="1" fillId="2" borderId="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0" borderId="6" xfId="1" applyFont="1" applyBorder="1" applyAlignment="1" applyProtection="1">
      <alignment horizontal="right"/>
    </xf>
    <xf numFmtId="0" fontId="1" fillId="2" borderId="0" xfId="0" applyFont="1" applyFill="1" applyBorder="1" applyAlignment="1">
      <alignment horizontal="left" vertical="center" indent="4"/>
    </xf>
    <xf numFmtId="0" fontId="1" fillId="2" borderId="7" xfId="0" applyFont="1" applyFill="1" applyBorder="1" applyAlignment="1">
      <alignment horizontal="left" vertical="center" indent="4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</cellXfs>
  <cellStyles count="5">
    <cellStyle name="Link" xfId="1" builtinId="8"/>
    <cellStyle name="Prozent" xfId="2" builtinId="5"/>
    <cellStyle name="Standard" xfId="0" builtinId="0"/>
    <cellStyle name="Standard 2" xfId="4"/>
    <cellStyle name="Währung" xfId="3" builtinId="4"/>
  </cellStyles>
  <dxfs count="2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g"/><Relationship Id="rId3" Type="http://schemas.openxmlformats.org/officeDocument/2006/relationships/image" Target="../media/image7.jpeg"/><Relationship Id="rId7" Type="http://schemas.openxmlformats.org/officeDocument/2006/relationships/image" Target="../media/image11.jp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127961</xdr:colOff>
      <xdr:row>26</xdr:row>
      <xdr:rowOff>77023</xdr:rowOff>
    </xdr:from>
    <xdr:to>
      <xdr:col>9</xdr:col>
      <xdr:colOff>1291254</xdr:colOff>
      <xdr:row>31</xdr:row>
      <xdr:rowOff>11590</xdr:rowOff>
    </xdr:to>
    <xdr:pic>
      <xdr:nvPicPr>
        <xdr:cNvPr id="1276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1511" y="6087298"/>
          <a:ext cx="1163293" cy="763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895350</xdr:colOff>
      <xdr:row>30</xdr:row>
      <xdr:rowOff>106839</xdr:rowOff>
    </xdr:from>
    <xdr:ext cx="420308" cy="106889"/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0248900" y="6783864"/>
          <a:ext cx="420308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Abb. MARS</a:t>
          </a:r>
        </a:p>
      </xdr:txBody>
    </xdr:sp>
    <xdr:clientData/>
  </xdr:oneCellAnchor>
  <xdr:twoCellAnchor editAs="oneCell">
    <xdr:from>
      <xdr:col>8</xdr:col>
      <xdr:colOff>136245</xdr:colOff>
      <xdr:row>29</xdr:row>
      <xdr:rowOff>28575</xdr:rowOff>
    </xdr:from>
    <xdr:to>
      <xdr:col>8</xdr:col>
      <xdr:colOff>1250670</xdr:colOff>
      <xdr:row>33</xdr:row>
      <xdr:rowOff>152400</xdr:rowOff>
    </xdr:to>
    <xdr:pic>
      <xdr:nvPicPr>
        <xdr:cNvPr id="127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4115" y="6406184"/>
          <a:ext cx="1113182" cy="802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933450</xdr:colOff>
      <xdr:row>33</xdr:row>
      <xdr:rowOff>28575</xdr:rowOff>
    </xdr:from>
    <xdr:ext cx="433132" cy="106889"/>
    <xdr:sp macro="" textlink="">
      <xdr:nvSpPr>
        <xdr:cNvPr id="1048" name="Text Box 24"/>
        <xdr:cNvSpPr txBox="1">
          <a:spLocks noChangeArrowheads="1"/>
        </xdr:cNvSpPr>
      </xdr:nvSpPr>
      <xdr:spPr bwMode="auto">
        <a:xfrm>
          <a:off x="9134475" y="7200900"/>
          <a:ext cx="433132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Abb. MOND</a:t>
          </a:r>
        </a:p>
      </xdr:txBody>
    </xdr:sp>
    <xdr:clientData/>
  </xdr:oneCellAnchor>
  <xdr:twoCellAnchor>
    <xdr:from>
      <xdr:col>0</xdr:col>
      <xdr:colOff>148672</xdr:colOff>
      <xdr:row>0</xdr:row>
      <xdr:rowOff>77443</xdr:rowOff>
    </xdr:from>
    <xdr:to>
      <xdr:col>12</xdr:col>
      <xdr:colOff>148672</xdr:colOff>
      <xdr:row>38</xdr:row>
      <xdr:rowOff>10768</xdr:rowOff>
    </xdr:to>
    <xdr:sp macro="" textlink="">
      <xdr:nvSpPr>
        <xdr:cNvPr id="1282" name="Rectangle 27"/>
        <xdr:cNvSpPr>
          <a:spLocks noChangeArrowheads="1"/>
        </xdr:cNvSpPr>
      </xdr:nvSpPr>
      <xdr:spPr bwMode="auto">
        <a:xfrm>
          <a:off x="148672" y="77443"/>
          <a:ext cx="10436087" cy="728828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28575</xdr:colOff>
      <xdr:row>4</xdr:row>
      <xdr:rowOff>142875</xdr:rowOff>
    </xdr:from>
    <xdr:to>
      <xdr:col>4</xdr:col>
      <xdr:colOff>744453</xdr:colOff>
      <xdr:row>4</xdr:row>
      <xdr:rowOff>142876</xdr:rowOff>
    </xdr:to>
    <xdr:cxnSp macro="">
      <xdr:nvCxnSpPr>
        <xdr:cNvPr id="5" name="Gerade Verbindung mit Pfeil 4"/>
        <xdr:cNvCxnSpPr/>
      </xdr:nvCxnSpPr>
      <xdr:spPr>
        <a:xfrm>
          <a:off x="4838700" y="1790700"/>
          <a:ext cx="715878" cy="1"/>
        </a:xfrm>
        <a:prstGeom prst="straightConnector1">
          <a:avLst/>
        </a:prstGeom>
        <a:ln w="12700" cap="rnd">
          <a:solidFill>
            <a:schemeClr val="tx1"/>
          </a:solidFill>
          <a:beve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657225</xdr:colOff>
      <xdr:row>26</xdr:row>
      <xdr:rowOff>72057</xdr:rowOff>
    </xdr:from>
    <xdr:ext cx="407484" cy="106889"/>
    <xdr:sp macro="" textlink="">
      <xdr:nvSpPr>
        <xdr:cNvPr id="17" name="Text Box 24"/>
        <xdr:cNvSpPr txBox="1">
          <a:spLocks noChangeArrowheads="1"/>
        </xdr:cNvSpPr>
      </xdr:nvSpPr>
      <xdr:spPr bwMode="auto">
        <a:xfrm>
          <a:off x="8953500" y="6244257"/>
          <a:ext cx="407484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Abb. JUNO</a:t>
          </a:r>
        </a:p>
      </xdr:txBody>
    </xdr:sp>
    <xdr:clientData/>
  </xdr:oneCellAnchor>
  <xdr:twoCellAnchor editAs="oneCell">
    <xdr:from>
      <xdr:col>8</xdr:col>
      <xdr:colOff>19050</xdr:colOff>
      <xdr:row>21</xdr:row>
      <xdr:rowOff>142875</xdr:rowOff>
    </xdr:from>
    <xdr:to>
      <xdr:col>8</xdr:col>
      <xdr:colOff>1171576</xdr:colOff>
      <xdr:row>26</xdr:row>
      <xdr:rowOff>158425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5325" y="5381625"/>
          <a:ext cx="1152526" cy="8442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</xdr:row>
      <xdr:rowOff>38100</xdr:rowOff>
    </xdr:from>
    <xdr:to>
      <xdr:col>1</xdr:col>
      <xdr:colOff>3276600</xdr:colOff>
      <xdr:row>3</xdr:row>
      <xdr:rowOff>143828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5" y="200025"/>
          <a:ext cx="3162300" cy="1343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1089986</xdr:colOff>
      <xdr:row>25</xdr:row>
      <xdr:rowOff>153223</xdr:rowOff>
    </xdr:from>
    <xdr:to>
      <xdr:col>9</xdr:col>
      <xdr:colOff>871326</xdr:colOff>
      <xdr:row>30</xdr:row>
      <xdr:rowOff>78266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411" y="5782498"/>
          <a:ext cx="1163293" cy="763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600075</xdr:colOff>
      <xdr:row>30</xdr:row>
      <xdr:rowOff>2064</xdr:rowOff>
    </xdr:from>
    <xdr:ext cx="454548" cy="106889"/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9958388" y="6514783"/>
          <a:ext cx="454548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MARS</a:t>
          </a:r>
        </a:p>
      </xdr:txBody>
    </xdr:sp>
    <xdr:clientData/>
  </xdr:oneCellAnchor>
  <xdr:twoCellAnchor editAs="oneCell">
    <xdr:from>
      <xdr:col>8</xdr:col>
      <xdr:colOff>136245</xdr:colOff>
      <xdr:row>29</xdr:row>
      <xdr:rowOff>28575</xdr:rowOff>
    </xdr:from>
    <xdr:to>
      <xdr:col>8</xdr:col>
      <xdr:colOff>1249427</xdr:colOff>
      <xdr:row>33</xdr:row>
      <xdr:rowOff>152401</xdr:rowOff>
    </xdr:to>
    <xdr:pic>
      <xdr:nvPicPr>
        <xdr:cNvPr id="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670" y="6324600"/>
          <a:ext cx="11144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1009650</xdr:colOff>
      <xdr:row>33</xdr:row>
      <xdr:rowOff>28575</xdr:rowOff>
    </xdr:from>
    <xdr:ext cx="471604" cy="106889"/>
    <xdr:sp macro="" textlink="">
      <xdr:nvSpPr>
        <xdr:cNvPr id="5" name="Text Box 24"/>
        <xdr:cNvSpPr txBox="1">
          <a:spLocks noChangeArrowheads="1"/>
        </xdr:cNvSpPr>
      </xdr:nvSpPr>
      <xdr:spPr bwMode="auto">
        <a:xfrm>
          <a:off x="8968978" y="7035403"/>
          <a:ext cx="471604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MOON</a:t>
          </a:r>
        </a:p>
      </xdr:txBody>
    </xdr:sp>
    <xdr:clientData/>
  </xdr:oneCellAnchor>
  <xdr:twoCellAnchor>
    <xdr:from>
      <xdr:col>0</xdr:col>
      <xdr:colOff>148672</xdr:colOff>
      <xdr:row>0</xdr:row>
      <xdr:rowOff>77443</xdr:rowOff>
    </xdr:from>
    <xdr:to>
      <xdr:col>10</xdr:col>
      <xdr:colOff>148672</xdr:colOff>
      <xdr:row>38</xdr:row>
      <xdr:rowOff>10768</xdr:rowOff>
    </xdr:to>
    <xdr:sp macro="" textlink="">
      <xdr:nvSpPr>
        <xdr:cNvPr id="6" name="Rectangle 27"/>
        <xdr:cNvSpPr>
          <a:spLocks noChangeArrowheads="1"/>
        </xdr:cNvSpPr>
      </xdr:nvSpPr>
      <xdr:spPr bwMode="auto">
        <a:xfrm>
          <a:off x="148672" y="77443"/>
          <a:ext cx="10439400" cy="71913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4</xdr:col>
      <xdr:colOff>134853</xdr:colOff>
      <xdr:row>4</xdr:row>
      <xdr:rowOff>152400</xdr:rowOff>
    </xdr:from>
    <xdr:to>
      <xdr:col>4</xdr:col>
      <xdr:colOff>744453</xdr:colOff>
      <xdr:row>4</xdr:row>
      <xdr:rowOff>152401</xdr:rowOff>
    </xdr:to>
    <xdr:cxnSp macro="">
      <xdr:nvCxnSpPr>
        <xdr:cNvPr id="8" name="Gerade Verbindung mit Pfeil 7"/>
        <xdr:cNvCxnSpPr/>
      </xdr:nvCxnSpPr>
      <xdr:spPr>
        <a:xfrm>
          <a:off x="4716378" y="1752600"/>
          <a:ext cx="609600" cy="1"/>
        </a:xfrm>
        <a:prstGeom prst="straightConnector1">
          <a:avLst/>
        </a:prstGeom>
        <a:ln w="12700" cap="rnd">
          <a:solidFill>
            <a:schemeClr val="tx1"/>
          </a:solidFill>
          <a:bevel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971550</xdr:colOff>
      <xdr:row>22</xdr:row>
      <xdr:rowOff>81582</xdr:rowOff>
    </xdr:from>
    <xdr:ext cx="463075" cy="106889"/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9267825" y="5482257"/>
          <a:ext cx="463075" cy="1068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figure  JUNO</a:t>
          </a:r>
        </a:p>
      </xdr:txBody>
    </xdr:sp>
    <xdr:clientData/>
  </xdr:oneCellAnchor>
  <xdr:twoCellAnchor editAs="oneCell">
    <xdr:from>
      <xdr:col>8</xdr:col>
      <xdr:colOff>0</xdr:colOff>
      <xdr:row>22</xdr:row>
      <xdr:rowOff>47625</xdr:rowOff>
    </xdr:from>
    <xdr:to>
      <xdr:col>8</xdr:col>
      <xdr:colOff>1152526</xdr:colOff>
      <xdr:row>27</xdr:row>
      <xdr:rowOff>63175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5" y="5448300"/>
          <a:ext cx="1152526" cy="84422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114301</xdr:colOff>
      <xdr:row>1</xdr:row>
      <xdr:rowOff>9526</xdr:rowOff>
    </xdr:from>
    <xdr:to>
      <xdr:col>1</xdr:col>
      <xdr:colOff>3276601</xdr:colOff>
      <xdr:row>3</xdr:row>
      <xdr:rowOff>115254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226" y="171451"/>
          <a:ext cx="3162300" cy="1343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7</xdr:row>
      <xdr:rowOff>152401</xdr:rowOff>
    </xdr:from>
    <xdr:to>
      <xdr:col>0</xdr:col>
      <xdr:colOff>2488902</xdr:colOff>
      <xdr:row>8</xdr:row>
      <xdr:rowOff>47625</xdr:rowOff>
    </xdr:to>
    <xdr:pic>
      <xdr:nvPicPr>
        <xdr:cNvPr id="9" name="Grafi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6343651"/>
          <a:ext cx="2431751" cy="1743074"/>
        </a:xfrm>
        <a:prstGeom prst="rect">
          <a:avLst/>
        </a:prstGeom>
      </xdr:spPr>
    </xdr:pic>
    <xdr:clientData/>
  </xdr:twoCellAnchor>
  <xdr:twoCellAnchor editAs="oneCell">
    <xdr:from>
      <xdr:col>0</xdr:col>
      <xdr:colOff>128551</xdr:colOff>
      <xdr:row>5</xdr:row>
      <xdr:rowOff>128550</xdr:rowOff>
    </xdr:from>
    <xdr:to>
      <xdr:col>0</xdr:col>
      <xdr:colOff>2407541</xdr:colOff>
      <xdr:row>5</xdr:row>
      <xdr:rowOff>1762125</xdr:rowOff>
    </xdr:to>
    <xdr:pic>
      <xdr:nvPicPr>
        <xdr:cNvPr id="11" name="Grafik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51" y="4310025"/>
          <a:ext cx="2278990" cy="1633575"/>
        </a:xfrm>
        <a:prstGeom prst="rect">
          <a:avLst/>
        </a:prstGeom>
      </xdr:spPr>
    </xdr:pic>
    <xdr:clientData/>
  </xdr:twoCellAnchor>
  <xdr:twoCellAnchor editAs="oneCell">
    <xdr:from>
      <xdr:col>1</xdr:col>
      <xdr:colOff>116626</xdr:colOff>
      <xdr:row>5</xdr:row>
      <xdr:rowOff>88050</xdr:rowOff>
    </xdr:from>
    <xdr:to>
      <xdr:col>1</xdr:col>
      <xdr:colOff>2531847</xdr:colOff>
      <xdr:row>5</xdr:row>
      <xdr:rowOff>1819275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2201" y="4269525"/>
          <a:ext cx="2415221" cy="1731225"/>
        </a:xfrm>
        <a:prstGeom prst="rect">
          <a:avLst/>
        </a:prstGeom>
      </xdr:spPr>
    </xdr:pic>
    <xdr:clientData/>
  </xdr:twoCellAnchor>
  <xdr:twoCellAnchor editAs="oneCell">
    <xdr:from>
      <xdr:col>1</xdr:col>
      <xdr:colOff>95175</xdr:colOff>
      <xdr:row>7</xdr:row>
      <xdr:rowOff>133350</xdr:rowOff>
    </xdr:from>
    <xdr:to>
      <xdr:col>1</xdr:col>
      <xdr:colOff>2659810</xdr:colOff>
      <xdr:row>8</xdr:row>
      <xdr:rowOff>123825</xdr:rowOff>
    </xdr:to>
    <xdr:pic>
      <xdr:nvPicPr>
        <xdr:cNvPr id="13" name="Grafik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750" y="6324600"/>
          <a:ext cx="2564635" cy="1838325"/>
        </a:xfrm>
        <a:prstGeom prst="rect">
          <a:avLst/>
        </a:prstGeom>
      </xdr:spPr>
    </xdr:pic>
    <xdr:clientData/>
  </xdr:twoCellAnchor>
  <xdr:twoCellAnchor editAs="oneCell">
    <xdr:from>
      <xdr:col>1</xdr:col>
      <xdr:colOff>54676</xdr:colOff>
      <xdr:row>3</xdr:row>
      <xdr:rowOff>104775</xdr:rowOff>
    </xdr:from>
    <xdr:to>
      <xdr:col>1</xdr:col>
      <xdr:colOff>2593800</xdr:colOff>
      <xdr:row>3</xdr:row>
      <xdr:rowOff>1838325</xdr:rowOff>
    </xdr:to>
    <xdr:pic>
      <xdr:nvPicPr>
        <xdr:cNvPr id="14" name="Grafik 13"/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251" y="2276475"/>
          <a:ext cx="2539124" cy="1733550"/>
        </a:xfrm>
        <a:prstGeom prst="rect">
          <a:avLst/>
        </a:prstGeom>
      </xdr:spPr>
    </xdr:pic>
    <xdr:clientData/>
  </xdr:twoCellAnchor>
  <xdr:twoCellAnchor editAs="oneCell">
    <xdr:from>
      <xdr:col>0</xdr:col>
      <xdr:colOff>176100</xdr:colOff>
      <xdr:row>1</xdr:row>
      <xdr:rowOff>118950</xdr:rowOff>
    </xdr:from>
    <xdr:to>
      <xdr:col>0</xdr:col>
      <xdr:colOff>2359039</xdr:colOff>
      <xdr:row>1</xdr:row>
      <xdr:rowOff>1647825</xdr:rowOff>
    </xdr:to>
    <xdr:pic>
      <xdr:nvPicPr>
        <xdr:cNvPr id="15" name="Grafik 1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00" y="280875"/>
          <a:ext cx="2182939" cy="1528875"/>
        </a:xfrm>
        <a:prstGeom prst="rect">
          <a:avLst/>
        </a:prstGeom>
      </xdr:spPr>
    </xdr:pic>
    <xdr:clientData/>
  </xdr:twoCellAnchor>
  <xdr:twoCellAnchor editAs="oneCell">
    <xdr:from>
      <xdr:col>0</xdr:col>
      <xdr:colOff>177659</xdr:colOff>
      <xdr:row>3</xdr:row>
      <xdr:rowOff>123826</xdr:rowOff>
    </xdr:from>
    <xdr:to>
      <xdr:col>0</xdr:col>
      <xdr:colOff>2323223</xdr:colOff>
      <xdr:row>3</xdr:row>
      <xdr:rowOff>1695450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659" y="2295526"/>
          <a:ext cx="2145564" cy="1571624"/>
        </a:xfrm>
        <a:prstGeom prst="rect">
          <a:avLst/>
        </a:prstGeom>
      </xdr:spPr>
    </xdr:pic>
    <xdr:clientData/>
  </xdr:twoCellAnchor>
  <xdr:twoCellAnchor editAs="oneCell">
    <xdr:from>
      <xdr:col>0</xdr:col>
      <xdr:colOff>2640655</xdr:colOff>
      <xdr:row>1</xdr:row>
      <xdr:rowOff>72159</xdr:rowOff>
    </xdr:from>
    <xdr:to>
      <xdr:col>1</xdr:col>
      <xdr:colOff>2264720</xdr:colOff>
      <xdr:row>1</xdr:row>
      <xdr:rowOff>1724025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655" y="234084"/>
          <a:ext cx="2319640" cy="1651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cap="rnd">
          <a:solidFill>
            <a:schemeClr val="tx1"/>
          </a:solidFill>
          <a:bevel/>
          <a:tailEnd type="triangle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uma.de/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http://www.standkonfigurator.de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://www.brau-beviale.de/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auma.de/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http://www.standkonfigurator.de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8.bin"/><Relationship Id="rId7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hyperlink" Target="http://www.standkonfigurator.de/" TargetMode="External"/><Relationship Id="rId5" Type="http://schemas.openxmlformats.org/officeDocument/2006/relationships/hyperlink" Target="http://www.auma.de/" TargetMode="External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uma.de/en/" TargetMode="External"/><Relationship Id="rId3" Type="http://schemas.openxmlformats.org/officeDocument/2006/relationships/printerSettings" Target="../printerSettings/printerSettings13.bin"/><Relationship Id="rId7" Type="http://schemas.openxmlformats.org/officeDocument/2006/relationships/hyperlink" Target="http://www.auma.de/" TargetMode="Externa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hyperlink" Target="http://www.braubeviale.de/en" TargetMode="External"/><Relationship Id="rId11" Type="http://schemas.openxmlformats.org/officeDocument/2006/relationships/printerSettings" Target="../printerSettings/printerSettings15.bin"/><Relationship Id="rId5" Type="http://schemas.openxmlformats.org/officeDocument/2006/relationships/hyperlink" Target="http://www.braubeviale.de/" TargetMode="External"/><Relationship Id="rId10" Type="http://schemas.openxmlformats.org/officeDocument/2006/relationships/hyperlink" Target="http://www.standkonfigurator.de/" TargetMode="External"/><Relationship Id="rId4" Type="http://schemas.openxmlformats.org/officeDocument/2006/relationships/printerSettings" Target="../printerSettings/printerSettings14.bin"/><Relationship Id="rId9" Type="http://schemas.openxmlformats.org/officeDocument/2006/relationships/hyperlink" Target="http://www.standconfigurator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2:EW266"/>
  <sheetViews>
    <sheetView showGridLines="0" zoomScaleNormal="100" workbookViewId="0">
      <selection activeCell="E22" sqref="E22"/>
    </sheetView>
  </sheetViews>
  <sheetFormatPr baseColWidth="10" defaultRowHeight="12.75" x14ac:dyDescent="0.2"/>
  <cols>
    <col min="1" max="1" width="2.42578125" style="4" customWidth="1"/>
    <col min="2" max="2" width="50.7109375" customWidth="1"/>
    <col min="3" max="3" width="11.7109375" customWidth="1"/>
    <col min="4" max="4" width="8.7109375" customWidth="1"/>
    <col min="5" max="8" width="12.7109375" customWidth="1"/>
    <col min="9" max="10" width="20.7109375" customWidth="1"/>
    <col min="11" max="11" width="4" hidden="1" customWidth="1"/>
    <col min="12" max="12" width="2.7109375" style="4" hidden="1" customWidth="1"/>
    <col min="13" max="16" width="11.42578125" style="26"/>
    <col min="17" max="19" width="11.42578125" style="26" hidden="1" customWidth="1"/>
    <col min="20" max="34" width="11.42578125" style="26"/>
    <col min="35" max="78" width="11.42578125" style="27"/>
    <col min="79" max="152" width="11.42578125" style="23"/>
  </cols>
  <sheetData>
    <row r="2" spans="1:153" ht="78" customHeight="1" x14ac:dyDescent="0.2">
      <c r="A2" s="12"/>
      <c r="C2" s="16"/>
      <c r="E2" s="15"/>
      <c r="F2" s="181" t="s">
        <v>75</v>
      </c>
      <c r="G2" s="182"/>
      <c r="H2" s="182"/>
      <c r="I2" s="182"/>
      <c r="J2" s="182"/>
      <c r="K2" s="182"/>
      <c r="L2"/>
      <c r="M2" s="4"/>
      <c r="AI2" s="26"/>
      <c r="CA2" s="27"/>
      <c r="EW2" s="23"/>
    </row>
    <row r="3" spans="1:153" s="20" customFormat="1" ht="19.5" customHeight="1" x14ac:dyDescent="0.2">
      <c r="A3" s="17"/>
      <c r="C3" s="38"/>
      <c r="D3"/>
      <c r="F3" s="190" t="s">
        <v>17</v>
      </c>
      <c r="G3" s="192" t="s">
        <v>14</v>
      </c>
      <c r="H3" s="193"/>
      <c r="I3" s="190"/>
      <c r="J3" s="190" t="s">
        <v>18</v>
      </c>
      <c r="K3" s="51"/>
      <c r="M3" s="17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</row>
    <row r="4" spans="1:153" s="20" customFormat="1" ht="19.5" customHeight="1" x14ac:dyDescent="0.2">
      <c r="A4" s="17"/>
      <c r="C4" s="38"/>
      <c r="D4"/>
      <c r="F4" s="191"/>
      <c r="G4" s="194"/>
      <c r="H4" s="195"/>
      <c r="I4" s="196"/>
      <c r="J4" s="191"/>
      <c r="K4" s="142"/>
      <c r="M4" s="17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</row>
    <row r="5" spans="1:153" ht="21.75" customHeight="1" x14ac:dyDescent="0.2">
      <c r="A5" s="12"/>
      <c r="B5" s="38"/>
      <c r="C5" s="188" t="s">
        <v>57</v>
      </c>
      <c r="D5" s="188"/>
      <c r="E5" s="189"/>
      <c r="F5" s="33"/>
      <c r="G5" s="179">
        <v>25</v>
      </c>
      <c r="H5" s="180"/>
      <c r="I5" s="191"/>
      <c r="J5" s="25">
        <v>0.19</v>
      </c>
      <c r="K5" s="52"/>
      <c r="L5" s="14" t="s">
        <v>6</v>
      </c>
      <c r="M5" s="12"/>
      <c r="N5" s="56"/>
      <c r="AI5" s="26"/>
      <c r="CA5" s="27"/>
      <c r="EW5" s="23"/>
    </row>
    <row r="6" spans="1:153" ht="12.75" hidden="1" customHeight="1" x14ac:dyDescent="0.2">
      <c r="A6" s="12"/>
      <c r="B6" s="38"/>
      <c r="C6" s="38"/>
      <c r="D6" s="12"/>
      <c r="E6" s="13"/>
      <c r="F6" s="17"/>
      <c r="G6" s="12"/>
      <c r="H6" s="12"/>
      <c r="I6" s="19" t="s">
        <v>16</v>
      </c>
      <c r="J6" s="15"/>
      <c r="K6" s="18"/>
      <c r="L6" s="10"/>
      <c r="N6" s="56"/>
    </row>
    <row r="7" spans="1:153" ht="12.75" customHeight="1" x14ac:dyDescent="0.2">
      <c r="A7" s="12"/>
      <c r="B7" s="38"/>
      <c r="C7" s="38"/>
      <c r="D7" s="12"/>
      <c r="E7" s="13"/>
      <c r="F7" s="17"/>
      <c r="G7" s="12"/>
      <c r="H7" s="12"/>
      <c r="I7" s="19"/>
      <c r="J7" s="15"/>
      <c r="K7" s="18"/>
      <c r="L7" s="10"/>
      <c r="N7" s="56"/>
    </row>
    <row r="8" spans="1:153" ht="13.5" customHeight="1" x14ac:dyDescent="0.2">
      <c r="A8" s="12"/>
      <c r="B8" s="15"/>
      <c r="C8" s="38"/>
      <c r="D8" s="12"/>
      <c r="E8" s="13"/>
      <c r="F8" s="17"/>
      <c r="G8" s="12"/>
      <c r="H8" s="12"/>
      <c r="I8" s="186" t="str">
        <f>DropDown!C30</f>
        <v>www.braubeviale.de</v>
      </c>
      <c r="J8" s="187"/>
      <c r="K8" s="21"/>
      <c r="L8" s="10"/>
      <c r="N8" s="56"/>
    </row>
    <row r="9" spans="1:153" ht="68.099999999999994" customHeight="1" x14ac:dyDescent="0.2">
      <c r="A9" s="12"/>
      <c r="B9" s="39" t="s">
        <v>32</v>
      </c>
      <c r="C9" s="3"/>
      <c r="D9" s="1"/>
      <c r="E9" s="34" t="s">
        <v>77</v>
      </c>
      <c r="F9" s="35" t="s">
        <v>78</v>
      </c>
      <c r="G9" s="36" t="s">
        <v>79</v>
      </c>
      <c r="H9" s="37" t="s">
        <v>80</v>
      </c>
      <c r="I9" s="2"/>
      <c r="J9" s="2"/>
      <c r="K9" s="1"/>
      <c r="L9" s="10"/>
    </row>
    <row r="10" spans="1:153" x14ac:dyDescent="0.2">
      <c r="A10" s="12"/>
      <c r="B10" s="44" t="s">
        <v>0</v>
      </c>
      <c r="C10" s="97"/>
      <c r="D10" s="82"/>
      <c r="E10" s="57">
        <f>IF(G5&lt;=9,1791,G5*DropDown!C13)</f>
        <v>4975</v>
      </c>
      <c r="F10" s="58">
        <f>IF(G5&lt;9,1998,G5*DropDown!C14)</f>
        <v>5550</v>
      </c>
      <c r="G10" s="59">
        <f>IF(G5&lt;9,2133,G5*DropDown!C15)</f>
        <v>5925</v>
      </c>
      <c r="H10" s="60">
        <f>IF(G5&lt;9,2250,G5*DropDown!C16)</f>
        <v>6250</v>
      </c>
      <c r="I10" s="2"/>
      <c r="J10" s="2"/>
      <c r="K10" s="1"/>
      <c r="L10" s="10"/>
      <c r="Q10" s="31">
        <v>0</v>
      </c>
      <c r="R10" s="30">
        <v>0.19</v>
      </c>
    </row>
    <row r="11" spans="1:153" ht="33.75" x14ac:dyDescent="0.2">
      <c r="A11" s="12"/>
      <c r="B11" s="174" t="str">
        <f>DropDown!C6</f>
        <v>Bei Standflächen, die 36 m² überschreiten, wird je weiterem m² ein Aufschlag von 10 EUR auf den jeweiligen Basispreis der gebuchten Standart erhoben</v>
      </c>
      <c r="C11" s="82">
        <f>IF(G5&gt;=37,(G5-36)*10,0)</f>
        <v>0</v>
      </c>
      <c r="D11" s="82" t="s">
        <v>70</v>
      </c>
      <c r="E11" s="61">
        <f>C11</f>
        <v>0</v>
      </c>
      <c r="F11" s="62">
        <f>C11</f>
        <v>0</v>
      </c>
      <c r="G11" s="63">
        <f>C11</f>
        <v>0</v>
      </c>
      <c r="H11" s="64">
        <f>C11</f>
        <v>0</v>
      </c>
      <c r="I11" s="53"/>
      <c r="J11" s="2"/>
      <c r="K11" s="1"/>
      <c r="L11" s="10"/>
    </row>
    <row r="12" spans="1:153" s="165" customFormat="1" ht="18.75" customHeight="1" x14ac:dyDescent="0.2">
      <c r="A12" s="153"/>
      <c r="B12" s="154" t="s">
        <v>31</v>
      </c>
      <c r="C12" s="155">
        <f>DropDown!C18</f>
        <v>0.6</v>
      </c>
      <c r="D12" s="148" t="s">
        <v>5</v>
      </c>
      <c r="E12" s="156">
        <f>C12*G5</f>
        <v>15</v>
      </c>
      <c r="F12" s="157">
        <f>C12*G5</f>
        <v>15</v>
      </c>
      <c r="G12" s="158">
        <f>C12*G5</f>
        <v>15</v>
      </c>
      <c r="H12" s="159">
        <f>C12*G5</f>
        <v>15</v>
      </c>
      <c r="I12" s="197" t="str">
        <f>DropDown!C31</f>
        <v>www.auma.de</v>
      </c>
      <c r="J12" s="186"/>
      <c r="K12" s="160" t="s">
        <v>2</v>
      </c>
      <c r="L12" s="161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  <c r="AV12" s="163"/>
      <c r="AW12" s="163"/>
      <c r="AX12" s="163"/>
      <c r="AY12" s="163"/>
      <c r="AZ12" s="163"/>
      <c r="BA12" s="163"/>
      <c r="BB12" s="163"/>
      <c r="BC12" s="163"/>
      <c r="BD12" s="163"/>
      <c r="BE12" s="163"/>
      <c r="BF12" s="163"/>
      <c r="BG12" s="163"/>
      <c r="BH12" s="163"/>
      <c r="BI12" s="163"/>
      <c r="BJ12" s="163"/>
      <c r="BK12" s="163"/>
      <c r="BL12" s="163"/>
      <c r="BM12" s="163"/>
      <c r="BN12" s="163"/>
      <c r="BO12" s="163"/>
      <c r="BP12" s="163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4"/>
      <c r="DD12" s="164"/>
      <c r="DE12" s="164"/>
      <c r="DF12" s="164"/>
      <c r="DG12" s="164"/>
      <c r="DH12" s="164"/>
      <c r="DI12" s="164"/>
      <c r="DJ12" s="164"/>
      <c r="DK12" s="164"/>
      <c r="DL12" s="164"/>
      <c r="DM12" s="164"/>
      <c r="DN12" s="164"/>
      <c r="DO12" s="164"/>
      <c r="DP12" s="164"/>
      <c r="DQ12" s="164"/>
      <c r="DR12" s="164"/>
      <c r="DS12" s="164"/>
      <c r="DT12" s="164"/>
      <c r="DU12" s="164"/>
      <c r="DV12" s="164"/>
      <c r="DW12" s="164"/>
      <c r="DX12" s="164"/>
      <c r="DY12" s="164"/>
      <c r="DZ12" s="164"/>
      <c r="EA12" s="164"/>
      <c r="EB12" s="164"/>
      <c r="EC12" s="164"/>
      <c r="ED12" s="164"/>
      <c r="EE12" s="164"/>
      <c r="EF12" s="164"/>
      <c r="EG12" s="164"/>
      <c r="EH12" s="164"/>
      <c r="EI12" s="164"/>
      <c r="EJ12" s="164"/>
      <c r="EK12" s="164"/>
      <c r="EL12" s="164"/>
      <c r="EM12" s="164"/>
      <c r="EN12" s="164"/>
      <c r="EO12" s="164"/>
      <c r="EP12" s="164"/>
      <c r="EQ12" s="164"/>
      <c r="ER12" s="164"/>
      <c r="ES12" s="164"/>
      <c r="ET12" s="164"/>
      <c r="EU12" s="164"/>
      <c r="EV12" s="164"/>
    </row>
    <row r="13" spans="1:153" s="165" customFormat="1" ht="18.75" customHeight="1" x14ac:dyDescent="0.2">
      <c r="A13" s="153"/>
      <c r="B13" s="168" t="s">
        <v>72</v>
      </c>
      <c r="C13" s="155">
        <f>DropDown!C20</f>
        <v>4.95</v>
      </c>
      <c r="D13" s="148" t="s">
        <v>5</v>
      </c>
      <c r="E13" s="170">
        <f>IF($G$5&lt;500,$G$5*$C$13,500*$C$13)</f>
        <v>123.75</v>
      </c>
      <c r="F13" s="157">
        <f>IF($G$5&lt;500,$G$5*$C$13,500*$C$13)</f>
        <v>123.75</v>
      </c>
      <c r="G13" s="158">
        <f>IF($G$5&lt;500,$G$5*$C$13,500*$C$13)</f>
        <v>123.75</v>
      </c>
      <c r="H13" s="159">
        <f>IF($G$5&lt;500,$G$5*$C$13,500*$C$13)</f>
        <v>123.75</v>
      </c>
      <c r="I13" s="166"/>
      <c r="J13" s="166"/>
      <c r="K13" s="167"/>
      <c r="L13" s="161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63"/>
      <c r="BA13" s="163"/>
      <c r="BB13" s="163"/>
      <c r="BC13" s="163"/>
      <c r="BD13" s="163"/>
      <c r="BE13" s="163"/>
      <c r="BF13" s="163"/>
      <c r="BG13" s="163"/>
      <c r="BH13" s="163"/>
      <c r="BI13" s="163"/>
      <c r="BJ13" s="163"/>
      <c r="BK13" s="163"/>
      <c r="BL13" s="163"/>
      <c r="BM13" s="163"/>
      <c r="BN13" s="163"/>
      <c r="BO13" s="163"/>
      <c r="BP13" s="163"/>
      <c r="BQ13" s="163"/>
      <c r="BR13" s="163"/>
      <c r="BS13" s="163"/>
      <c r="BT13" s="163"/>
      <c r="BU13" s="163"/>
      <c r="BV13" s="163"/>
      <c r="BW13" s="163"/>
      <c r="BX13" s="163"/>
      <c r="BY13" s="163"/>
      <c r="BZ13" s="163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4"/>
      <c r="DD13" s="164"/>
      <c r="DE13" s="164"/>
      <c r="DF13" s="164"/>
      <c r="DG13" s="164"/>
      <c r="DH13" s="164"/>
      <c r="DI13" s="164"/>
      <c r="DJ13" s="164"/>
      <c r="DK13" s="164"/>
      <c r="DL13" s="164"/>
      <c r="DM13" s="164"/>
      <c r="DN13" s="164"/>
      <c r="DO13" s="164"/>
      <c r="DP13" s="164"/>
      <c r="DQ13" s="164"/>
      <c r="DR13" s="164"/>
      <c r="DS13" s="164"/>
      <c r="DT13" s="164"/>
      <c r="DU13" s="164"/>
      <c r="DV13" s="164"/>
      <c r="DW13" s="164"/>
      <c r="DX13" s="164"/>
      <c r="DY13" s="164"/>
      <c r="DZ13" s="164"/>
      <c r="EA13" s="164"/>
      <c r="EB13" s="164"/>
      <c r="EC13" s="164"/>
      <c r="ED13" s="164"/>
      <c r="EE13" s="164"/>
      <c r="EF13" s="164"/>
      <c r="EG13" s="164"/>
      <c r="EH13" s="164"/>
      <c r="EI13" s="164"/>
      <c r="EJ13" s="164"/>
      <c r="EK13" s="164"/>
      <c r="EL13" s="164"/>
      <c r="EM13" s="164"/>
      <c r="EN13" s="164"/>
      <c r="EO13" s="164"/>
      <c r="EP13" s="164"/>
      <c r="EQ13" s="164"/>
      <c r="ER13" s="164"/>
      <c r="ES13" s="164"/>
      <c r="ET13" s="164"/>
      <c r="EU13" s="164"/>
      <c r="EV13" s="164"/>
    </row>
    <row r="14" spans="1:153" s="165" customFormat="1" ht="18.75" customHeight="1" x14ac:dyDescent="0.2">
      <c r="A14" s="153"/>
      <c r="B14" s="168" t="s">
        <v>89</v>
      </c>
      <c r="C14" s="155">
        <f>DropDown!C21</f>
        <v>15</v>
      </c>
      <c r="D14" s="148" t="s">
        <v>5</v>
      </c>
      <c r="E14" s="170">
        <f>Deutsch!C14*Deutsch!G5</f>
        <v>375</v>
      </c>
      <c r="F14" s="157">
        <f>C14*G5</f>
        <v>375</v>
      </c>
      <c r="G14" s="158">
        <f>C14*G5</f>
        <v>375</v>
      </c>
      <c r="H14" s="159">
        <f>C14*G5</f>
        <v>375</v>
      </c>
      <c r="I14" s="166"/>
      <c r="J14" s="166"/>
      <c r="K14" s="167"/>
      <c r="L14" s="161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63"/>
      <c r="BO14" s="163"/>
      <c r="BP14" s="163"/>
      <c r="BQ14" s="163"/>
      <c r="BR14" s="163"/>
      <c r="BS14" s="163"/>
      <c r="BT14" s="163"/>
      <c r="BU14" s="163"/>
      <c r="BV14" s="163"/>
      <c r="BW14" s="163"/>
      <c r="BX14" s="163"/>
      <c r="BY14" s="163"/>
      <c r="BZ14" s="163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</row>
    <row r="15" spans="1:153" x14ac:dyDescent="0.2">
      <c r="A15" s="12"/>
      <c r="B15" s="172" t="s">
        <v>64</v>
      </c>
      <c r="C15" s="83">
        <f>DropDown!C23</f>
        <v>795</v>
      </c>
      <c r="D15" s="82" t="s">
        <v>25</v>
      </c>
      <c r="E15" s="70">
        <f>C15</f>
        <v>795</v>
      </c>
      <c r="F15" s="71">
        <f>C15</f>
        <v>795</v>
      </c>
      <c r="G15" s="72">
        <f>C15</f>
        <v>795</v>
      </c>
      <c r="H15" s="73">
        <f>C15</f>
        <v>795</v>
      </c>
      <c r="I15" s="2"/>
      <c r="J15" s="2"/>
      <c r="K15" s="1"/>
      <c r="L15" s="10"/>
    </row>
    <row r="16" spans="1:153" ht="14.25" customHeight="1" x14ac:dyDescent="0.2">
      <c r="A16" s="12"/>
      <c r="B16" s="45" t="s">
        <v>47</v>
      </c>
      <c r="C16" s="84"/>
      <c r="D16" s="85"/>
      <c r="E16" s="65">
        <f>SUM(E10:E15)</f>
        <v>6283.75</v>
      </c>
      <c r="F16" s="66">
        <f>SUM(F10:F15)</f>
        <v>6858.75</v>
      </c>
      <c r="G16" s="67">
        <f>SUM(G10:G15)</f>
        <v>7233.75</v>
      </c>
      <c r="H16" s="68">
        <f>SUM(H10:H15)</f>
        <v>7558.75</v>
      </c>
      <c r="I16" s="2"/>
      <c r="J16" s="2"/>
      <c r="K16" s="1"/>
      <c r="L16" s="10"/>
    </row>
    <row r="17" spans="1:20" x14ac:dyDescent="0.2">
      <c r="A17" s="12"/>
      <c r="B17" s="46" t="s">
        <v>1</v>
      </c>
      <c r="C17" s="86">
        <f>J5</f>
        <v>0.19</v>
      </c>
      <c r="D17" s="82" t="s">
        <v>29</v>
      </c>
      <c r="E17" s="69">
        <f>IF($C$17="-auswählen-",0,E16*$C$17)</f>
        <v>1193.9100000000001</v>
      </c>
      <c r="F17" s="62">
        <f>IF($C$17="-auswählen-",0,F16*$C$17)</f>
        <v>1303.1600000000001</v>
      </c>
      <c r="G17" s="63">
        <f>IF($C$17="-auswählen-",0,G16*$C$17)</f>
        <v>1374.41</v>
      </c>
      <c r="H17" s="64">
        <f>IF($C$17="-auswählen-",0,H16*$C$17)</f>
        <v>1436.16</v>
      </c>
      <c r="I17" s="2"/>
      <c r="J17" s="2"/>
      <c r="K17" s="1"/>
      <c r="L17" s="10"/>
      <c r="P17" s="56"/>
      <c r="Q17" s="56"/>
      <c r="R17" s="56"/>
      <c r="S17" s="56"/>
      <c r="T17" s="56"/>
    </row>
    <row r="18" spans="1:20" ht="12.75" customHeight="1" thickBot="1" x14ac:dyDescent="0.25">
      <c r="A18" s="12"/>
      <c r="B18" s="47" t="s">
        <v>3</v>
      </c>
      <c r="C18" s="87"/>
      <c r="D18" s="88"/>
      <c r="E18" s="74">
        <f>E16+E17</f>
        <v>7477.66</v>
      </c>
      <c r="F18" s="75">
        <f>F16+F17</f>
        <v>8161.91</v>
      </c>
      <c r="G18" s="76">
        <f>G16+G17</f>
        <v>8608.16</v>
      </c>
      <c r="H18" s="77">
        <f>H16+H17</f>
        <v>8994.91</v>
      </c>
      <c r="I18" s="2"/>
      <c r="J18" s="2"/>
      <c r="K18" s="1"/>
      <c r="L18" s="10"/>
      <c r="P18" s="56"/>
      <c r="Q18" s="56"/>
      <c r="R18" s="56"/>
      <c r="S18" s="56"/>
      <c r="T18" s="56"/>
    </row>
    <row r="19" spans="1:20" ht="12.75" customHeight="1" thickTop="1" x14ac:dyDescent="0.2">
      <c r="A19" s="12"/>
      <c r="B19" s="44"/>
      <c r="C19" s="89"/>
      <c r="D19" s="78"/>
      <c r="E19" s="78"/>
      <c r="F19" s="79"/>
      <c r="G19" s="79"/>
      <c r="H19" s="79"/>
      <c r="I19" s="2"/>
      <c r="J19" s="2"/>
      <c r="K19" s="1"/>
      <c r="L19" s="10"/>
      <c r="P19" s="56"/>
      <c r="Q19" s="56"/>
      <c r="R19" s="56"/>
      <c r="S19" s="56"/>
      <c r="T19" s="56"/>
    </row>
    <row r="20" spans="1:20" ht="12.75" customHeight="1" x14ac:dyDescent="0.2">
      <c r="A20" s="12"/>
      <c r="B20" s="44"/>
      <c r="C20" s="89"/>
      <c r="D20" s="78"/>
      <c r="E20" s="78"/>
      <c r="F20" s="79"/>
      <c r="G20" s="79"/>
      <c r="H20" s="79"/>
      <c r="I20" s="2"/>
      <c r="J20" s="2"/>
      <c r="K20" s="1"/>
      <c r="L20" s="10"/>
      <c r="P20" s="56"/>
      <c r="Q20" s="56"/>
      <c r="R20" s="56"/>
      <c r="S20" s="56"/>
      <c r="T20" s="56"/>
    </row>
    <row r="21" spans="1:20" ht="13.5" customHeight="1" x14ac:dyDescent="0.2">
      <c r="A21" s="12"/>
      <c r="B21" s="44" t="s">
        <v>63</v>
      </c>
      <c r="C21" s="89"/>
      <c r="D21" s="78"/>
      <c r="E21" s="78"/>
      <c r="F21" s="78"/>
      <c r="G21" s="78"/>
      <c r="H21" s="78"/>
      <c r="I21" s="2"/>
      <c r="J21" s="2"/>
      <c r="K21" s="8"/>
      <c r="L21" s="10"/>
      <c r="P21" s="56"/>
      <c r="Q21" s="56"/>
      <c r="R21" s="56"/>
      <c r="S21" s="56"/>
      <c r="T21" s="56"/>
    </row>
    <row r="22" spans="1:20" x14ac:dyDescent="0.2">
      <c r="A22" s="12"/>
      <c r="B22" s="55" t="s">
        <v>46</v>
      </c>
      <c r="C22" s="90"/>
      <c r="D22" s="91"/>
      <c r="E22" s="78"/>
      <c r="F22" s="78"/>
      <c r="G22" s="78"/>
      <c r="H22" s="78"/>
      <c r="I22" s="186" t="str">
        <f>DropDown!C32</f>
        <v>www.standkonfigurator.de</v>
      </c>
      <c r="J22" s="186"/>
      <c r="K22" s="7" t="s">
        <v>7</v>
      </c>
      <c r="L22" s="10"/>
      <c r="P22" s="56"/>
      <c r="Q22" s="56"/>
      <c r="R22" s="56"/>
      <c r="S22" s="56"/>
      <c r="T22" s="56"/>
    </row>
    <row r="23" spans="1:20" x14ac:dyDescent="0.2">
      <c r="A23" s="12"/>
      <c r="B23" s="48" t="s">
        <v>87</v>
      </c>
      <c r="C23" s="92">
        <f>DropDown!C25</f>
        <v>105</v>
      </c>
      <c r="D23" s="92" t="s">
        <v>5</v>
      </c>
      <c r="E23" s="183">
        <f>IF(G5&lt;9,9*C23,C23*G5)</f>
        <v>2625</v>
      </c>
      <c r="F23" s="184"/>
      <c r="G23" s="184"/>
      <c r="H23" s="185"/>
      <c r="I23" s="2"/>
      <c r="J23" s="2"/>
      <c r="K23" s="1"/>
      <c r="L23" s="10"/>
      <c r="P23" s="56"/>
      <c r="Q23" s="56"/>
      <c r="R23" s="56"/>
      <c r="S23" s="56"/>
      <c r="T23" s="56"/>
    </row>
    <row r="24" spans="1:20" x14ac:dyDescent="0.2">
      <c r="A24" s="12"/>
      <c r="B24" s="49" t="s">
        <v>1</v>
      </c>
      <c r="C24" s="93">
        <f>J5</f>
        <v>0.19</v>
      </c>
      <c r="D24" s="82" t="s">
        <v>29</v>
      </c>
      <c r="E24" s="183">
        <f>IF($C$24="-auswählen-",0,E23*C24)</f>
        <v>498.75</v>
      </c>
      <c r="F24" s="184"/>
      <c r="G24" s="184"/>
      <c r="H24" s="185"/>
      <c r="I24" s="2"/>
      <c r="J24" s="2"/>
      <c r="K24" s="1"/>
      <c r="L24" s="10"/>
    </row>
    <row r="25" spans="1:20" ht="13.5" thickBot="1" x14ac:dyDescent="0.25">
      <c r="A25" s="12"/>
      <c r="B25" s="50" t="s">
        <v>4</v>
      </c>
      <c r="C25" s="94"/>
      <c r="D25" s="95"/>
      <c r="E25" s="80">
        <f>E18+E23+E24</f>
        <v>10601.41</v>
      </c>
      <c r="F25" s="75">
        <f>F18+E23+E24</f>
        <v>11285.66</v>
      </c>
      <c r="G25" s="76">
        <f>G18+E23+E24</f>
        <v>11731.91</v>
      </c>
      <c r="H25" s="77">
        <f>H18+E23+E24</f>
        <v>12118.66</v>
      </c>
      <c r="I25" s="2"/>
      <c r="J25" s="2"/>
      <c r="K25" s="1"/>
      <c r="L25" s="10"/>
    </row>
    <row r="26" spans="1:20" ht="13.5" thickTop="1" x14ac:dyDescent="0.2">
      <c r="A26" s="12"/>
      <c r="B26" s="48"/>
      <c r="C26" s="92"/>
      <c r="D26" s="96"/>
      <c r="E26" s="81"/>
      <c r="F26" s="81"/>
      <c r="G26" s="81"/>
      <c r="H26" s="81"/>
      <c r="I26" s="2"/>
      <c r="J26" s="2"/>
      <c r="K26" s="1"/>
      <c r="L26" s="10"/>
    </row>
    <row r="27" spans="1:20" x14ac:dyDescent="0.2">
      <c r="A27" s="12"/>
      <c r="B27" s="48" t="s">
        <v>44</v>
      </c>
      <c r="C27" s="92">
        <f>DropDown!C26</f>
        <v>129</v>
      </c>
      <c r="D27" s="92" t="s">
        <v>5</v>
      </c>
      <c r="E27" s="183">
        <f>IF(G5&lt;9,9*C27,C27*G5)</f>
        <v>3225</v>
      </c>
      <c r="F27" s="184"/>
      <c r="G27" s="184"/>
      <c r="H27" s="185"/>
      <c r="I27" s="2"/>
      <c r="J27" s="2"/>
      <c r="K27" s="1"/>
      <c r="L27" s="10"/>
    </row>
    <row r="28" spans="1:20" x14ac:dyDescent="0.2">
      <c r="A28" s="12"/>
      <c r="B28" s="49" t="s">
        <v>1</v>
      </c>
      <c r="C28" s="93">
        <f>J5</f>
        <v>0.19</v>
      </c>
      <c r="D28" s="82" t="s">
        <v>29</v>
      </c>
      <c r="E28" s="183">
        <f>IF($C$24="-auswählen-",0,E27*C28)</f>
        <v>612.75</v>
      </c>
      <c r="F28" s="184"/>
      <c r="G28" s="184"/>
      <c r="H28" s="185"/>
      <c r="I28" s="2"/>
      <c r="J28" s="2"/>
      <c r="K28" s="1"/>
      <c r="L28" s="10"/>
    </row>
    <row r="29" spans="1:20" ht="13.5" thickBot="1" x14ac:dyDescent="0.25">
      <c r="A29" s="12"/>
      <c r="B29" s="50" t="s">
        <v>4</v>
      </c>
      <c r="C29" s="94"/>
      <c r="D29" s="95"/>
      <c r="E29" s="80">
        <f>E18+E27+E28</f>
        <v>11315.41</v>
      </c>
      <c r="F29" s="75">
        <f>F18+E27+E28</f>
        <v>11999.66</v>
      </c>
      <c r="G29" s="76">
        <f>G18+E27+E28</f>
        <v>12445.91</v>
      </c>
      <c r="H29" s="77">
        <f>H18+E27+E28</f>
        <v>12832.66</v>
      </c>
      <c r="I29" s="2"/>
      <c r="J29" s="2"/>
      <c r="K29" s="1"/>
      <c r="L29" s="10"/>
    </row>
    <row r="30" spans="1:20" ht="13.5" thickTop="1" x14ac:dyDescent="0.2">
      <c r="A30" s="12"/>
      <c r="B30" s="48"/>
      <c r="C30" s="92"/>
      <c r="D30" s="96"/>
      <c r="E30" s="81"/>
      <c r="F30" s="81"/>
      <c r="G30" s="81"/>
      <c r="H30" s="81"/>
      <c r="I30" s="2"/>
      <c r="J30" s="2"/>
      <c r="K30" s="1"/>
      <c r="L30" s="10"/>
    </row>
    <row r="31" spans="1:20" x14ac:dyDescent="0.2">
      <c r="A31" s="12"/>
      <c r="B31" s="119" t="s">
        <v>30</v>
      </c>
      <c r="C31" s="92">
        <f>DropDown!C27</f>
        <v>167</v>
      </c>
      <c r="D31" s="92" t="s">
        <v>5</v>
      </c>
      <c r="E31" s="183">
        <f>IF(G5&lt;9,9*C31,C31*G5)</f>
        <v>4175</v>
      </c>
      <c r="F31" s="184"/>
      <c r="G31" s="184"/>
      <c r="H31" s="185"/>
      <c r="I31" s="2"/>
      <c r="J31" s="2"/>
      <c r="K31" s="1"/>
      <c r="L31" s="10"/>
    </row>
    <row r="32" spans="1:20" x14ac:dyDescent="0.2">
      <c r="A32" s="12"/>
      <c r="B32" s="49" t="s">
        <v>1</v>
      </c>
      <c r="C32" s="93">
        <f>J5</f>
        <v>0.19</v>
      </c>
      <c r="D32" s="82" t="s">
        <v>29</v>
      </c>
      <c r="E32" s="183">
        <f>IF($C$24="-auswählen-",0,E31*C32)</f>
        <v>793.25</v>
      </c>
      <c r="F32" s="184"/>
      <c r="G32" s="184"/>
      <c r="H32" s="185"/>
      <c r="I32" s="2"/>
      <c r="J32" s="2"/>
      <c r="K32" s="1"/>
      <c r="L32" s="10"/>
    </row>
    <row r="33" spans="1:152" ht="13.5" thickBot="1" x14ac:dyDescent="0.25">
      <c r="A33" s="12"/>
      <c r="B33" s="50" t="s">
        <v>4</v>
      </c>
      <c r="C33" s="98"/>
      <c r="D33" s="99"/>
      <c r="E33" s="80">
        <f>E18+E31+E32</f>
        <v>12445.91</v>
      </c>
      <c r="F33" s="75">
        <f>F18+E31+E32</f>
        <v>13130.16</v>
      </c>
      <c r="G33" s="76">
        <f>G18+E31+E32</f>
        <v>13576.41</v>
      </c>
      <c r="H33" s="77">
        <f>H18+E31+E32</f>
        <v>13963.16</v>
      </c>
      <c r="I33" s="2"/>
      <c r="J33" s="2"/>
      <c r="K33" s="1"/>
      <c r="L33" s="10"/>
    </row>
    <row r="34" spans="1:152" ht="13.5" thickTop="1" x14ac:dyDescent="0.2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0"/>
    </row>
    <row r="35" spans="1:152" ht="9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9"/>
      <c r="L35" s="11"/>
    </row>
    <row r="36" spans="1:152" s="6" customFormat="1" hidden="1" x14ac:dyDescent="0.2">
      <c r="A36" s="5"/>
      <c r="B36" s="5">
        <v>0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</row>
    <row r="37" spans="1:152" s="6" customFormat="1" hidden="1" x14ac:dyDescent="0.2">
      <c r="A37" s="5"/>
      <c r="B37" s="5">
        <v>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</row>
    <row r="38" spans="1:152" hidden="1" x14ac:dyDescent="0.2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52" s="27" customForma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1:152" s="27" customForma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</row>
    <row r="41" spans="1:152" s="27" customForma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  <row r="42" spans="1:152" s="27" customForma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</row>
    <row r="43" spans="1:152" s="27" customForma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</row>
    <row r="44" spans="1:152" s="27" customForma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</row>
    <row r="45" spans="1:152" s="27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152" s="27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</row>
    <row r="47" spans="1:152" s="27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</row>
    <row r="48" spans="1:152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</row>
    <row r="51" spans="1:12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</row>
    <row r="53" spans="1:12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</row>
    <row r="54" spans="1:12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</row>
    <row r="56" spans="1:12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</row>
    <row r="57" spans="1:12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</row>
    <row r="59" spans="1:12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</row>
    <row r="60" spans="1:12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</row>
    <row r="62" spans="1:12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</row>
    <row r="63" spans="1:12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</row>
    <row r="71" spans="1:12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</row>
    <row r="72" spans="1:12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</row>
    <row r="73" spans="1:12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</row>
    <row r="74" spans="1:12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</row>
    <row r="75" spans="1:12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</row>
    <row r="76" spans="1:12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</row>
    <row r="77" spans="1:12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</row>
    <row r="78" spans="1:12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</row>
    <row r="79" spans="1:12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</row>
    <row r="80" spans="1:12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78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2" spans="1:78" s="22" customFormat="1" x14ac:dyDescent="0.2"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7"/>
      <c r="AJ82" s="27"/>
      <c r="AK82" s="27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</row>
    <row r="83" spans="1:78" s="22" customFormat="1" x14ac:dyDescent="0.2"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7"/>
      <c r="AJ83" s="27"/>
      <c r="AK83" s="27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</row>
    <row r="84" spans="1:78" s="22" customFormat="1" x14ac:dyDescent="0.2"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7"/>
      <c r="AJ84" s="27"/>
      <c r="AK84" s="27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</row>
    <row r="85" spans="1:78" s="22" customFormat="1" x14ac:dyDescent="0.2"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7"/>
      <c r="AJ85" s="27"/>
      <c r="AK85" s="27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</row>
    <row r="86" spans="1:78" s="22" customFormat="1" x14ac:dyDescent="0.2"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7"/>
      <c r="AJ86" s="27"/>
      <c r="AK86" s="27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</row>
    <row r="87" spans="1:78" s="22" customFormat="1" x14ac:dyDescent="0.2"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7"/>
      <c r="AJ87" s="27"/>
      <c r="AK87" s="27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</row>
    <row r="88" spans="1:78" s="22" customFormat="1" x14ac:dyDescent="0.2"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7"/>
      <c r="AJ88" s="27"/>
      <c r="AK88" s="27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</row>
    <row r="89" spans="1:78" s="22" customFormat="1" x14ac:dyDescent="0.2"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7"/>
      <c r="AJ89" s="27"/>
      <c r="AK89" s="27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</row>
    <row r="90" spans="1:78" s="22" customFormat="1" x14ac:dyDescent="0.2"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7"/>
      <c r="AJ90" s="27"/>
      <c r="AK90" s="27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</row>
    <row r="91" spans="1:78" s="22" customFormat="1" x14ac:dyDescent="0.2"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7"/>
      <c r="AJ91" s="27"/>
      <c r="AK91" s="27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</row>
    <row r="92" spans="1:78" s="22" customFormat="1" x14ac:dyDescent="0.2"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7"/>
      <c r="AJ92" s="27"/>
      <c r="AK92" s="27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</row>
    <row r="93" spans="1:78" s="22" customFormat="1" x14ac:dyDescent="0.2"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7"/>
      <c r="AJ93" s="27"/>
      <c r="AK93" s="27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</row>
    <row r="94" spans="1:78" s="22" customFormat="1" x14ac:dyDescent="0.2"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7"/>
      <c r="AJ94" s="27"/>
      <c r="AK94" s="27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</row>
    <row r="95" spans="1:78" s="22" customFormat="1" x14ac:dyDescent="0.2"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7"/>
      <c r="AJ95" s="27"/>
      <c r="AK95" s="27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</row>
    <row r="96" spans="1:78" s="22" customFormat="1" x14ac:dyDescent="0.2"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</row>
    <row r="97" spans="13:78" s="22" customFormat="1" x14ac:dyDescent="0.2"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</row>
    <row r="98" spans="13:78" s="22" customFormat="1" x14ac:dyDescent="0.2"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</row>
    <row r="99" spans="13:78" s="22" customFormat="1" x14ac:dyDescent="0.2"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</row>
    <row r="100" spans="13:78" s="22" customFormat="1" x14ac:dyDescent="0.2"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</row>
    <row r="101" spans="13:78" s="22" customFormat="1" x14ac:dyDescent="0.2"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</row>
    <row r="102" spans="13:78" s="22" customFormat="1" x14ac:dyDescent="0.2"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</row>
    <row r="103" spans="13:78" s="22" customFormat="1" x14ac:dyDescent="0.2"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</row>
    <row r="104" spans="13:78" s="22" customFormat="1" x14ac:dyDescent="0.2"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</row>
    <row r="105" spans="13:78" s="22" customFormat="1" x14ac:dyDescent="0.2"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</row>
    <row r="106" spans="13:78" s="22" customFormat="1" x14ac:dyDescent="0.2"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</row>
    <row r="107" spans="13:78" s="22" customFormat="1" x14ac:dyDescent="0.2"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</row>
    <row r="108" spans="13:78" s="22" customFormat="1" x14ac:dyDescent="0.2"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</row>
    <row r="109" spans="13:78" s="22" customFormat="1" x14ac:dyDescent="0.2"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</row>
    <row r="110" spans="13:78" s="22" customFormat="1" x14ac:dyDescent="0.2"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</row>
    <row r="111" spans="13:78" s="22" customFormat="1" x14ac:dyDescent="0.2"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</row>
    <row r="112" spans="13:78" s="22" customFormat="1" x14ac:dyDescent="0.2"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</row>
    <row r="113" spans="13:78" s="22" customFormat="1" x14ac:dyDescent="0.2"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</row>
    <row r="114" spans="13:78" s="22" customFormat="1" x14ac:dyDescent="0.2"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</row>
    <row r="115" spans="13:78" s="22" customFormat="1" x14ac:dyDescent="0.2"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</row>
    <row r="116" spans="13:78" s="22" customFormat="1" x14ac:dyDescent="0.2"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</row>
    <row r="117" spans="13:78" s="22" customFormat="1" x14ac:dyDescent="0.2"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</row>
    <row r="118" spans="13:78" s="22" customFormat="1" x14ac:dyDescent="0.2"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</row>
    <row r="119" spans="13:78" s="22" customFormat="1" x14ac:dyDescent="0.2"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</row>
    <row r="120" spans="13:78" s="22" customFormat="1" x14ac:dyDescent="0.2"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</row>
    <row r="121" spans="13:78" s="22" customFormat="1" x14ac:dyDescent="0.2"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</row>
    <row r="122" spans="13:78" s="22" customFormat="1" x14ac:dyDescent="0.2"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</row>
    <row r="123" spans="13:78" s="22" customFormat="1" x14ac:dyDescent="0.2"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</row>
    <row r="124" spans="13:78" s="22" customFormat="1" x14ac:dyDescent="0.2"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</row>
    <row r="125" spans="13:78" s="22" customFormat="1" x14ac:dyDescent="0.2"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</row>
    <row r="126" spans="13:78" s="22" customFormat="1" x14ac:dyDescent="0.2"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</row>
    <row r="127" spans="13:78" s="22" customFormat="1" x14ac:dyDescent="0.2"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</row>
    <row r="128" spans="13:78" s="22" customFormat="1" x14ac:dyDescent="0.2"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</row>
    <row r="129" spans="13:78" s="22" customFormat="1" x14ac:dyDescent="0.2"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</row>
    <row r="130" spans="13:78" s="22" customFormat="1" x14ac:dyDescent="0.2"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</row>
    <row r="131" spans="13:78" s="22" customFormat="1" x14ac:dyDescent="0.2"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</row>
    <row r="132" spans="13:78" s="22" customFormat="1" x14ac:dyDescent="0.2"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</row>
    <row r="133" spans="13:78" s="22" customFormat="1" x14ac:dyDescent="0.2"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</row>
    <row r="134" spans="13:78" s="22" customFormat="1" x14ac:dyDescent="0.2"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</row>
    <row r="135" spans="13:78" s="22" customFormat="1" x14ac:dyDescent="0.2"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</row>
    <row r="136" spans="13:78" s="22" customFormat="1" x14ac:dyDescent="0.2"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</row>
    <row r="137" spans="13:78" s="22" customFormat="1" x14ac:dyDescent="0.2"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</row>
    <row r="138" spans="13:78" s="22" customFormat="1" x14ac:dyDescent="0.2"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</row>
    <row r="139" spans="13:78" s="22" customFormat="1" x14ac:dyDescent="0.2"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</row>
    <row r="140" spans="13:78" s="22" customFormat="1" x14ac:dyDescent="0.2"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</row>
    <row r="141" spans="13:78" s="22" customFormat="1" x14ac:dyDescent="0.2"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</row>
    <row r="142" spans="13:78" s="22" customFormat="1" x14ac:dyDescent="0.2"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</row>
    <row r="143" spans="13:78" s="22" customFormat="1" x14ac:dyDescent="0.2"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</row>
    <row r="144" spans="13:78" s="22" customFormat="1" x14ac:dyDescent="0.2"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</row>
    <row r="145" spans="13:78" s="22" customFormat="1" x14ac:dyDescent="0.2"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</row>
    <row r="146" spans="13:78" s="22" customFormat="1" x14ac:dyDescent="0.2"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</row>
    <row r="147" spans="13:78" s="22" customFormat="1" x14ac:dyDescent="0.2"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</row>
    <row r="148" spans="13:78" s="22" customFormat="1" x14ac:dyDescent="0.2"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</row>
    <row r="149" spans="13:78" s="22" customFormat="1" x14ac:dyDescent="0.2"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</row>
    <row r="150" spans="13:78" s="22" customFormat="1" x14ac:dyDescent="0.2"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</row>
    <row r="151" spans="13:78" s="22" customFormat="1" x14ac:dyDescent="0.2"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</row>
    <row r="152" spans="13:78" s="22" customFormat="1" x14ac:dyDescent="0.2"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</row>
    <row r="153" spans="13:78" s="22" customFormat="1" x14ac:dyDescent="0.2"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</row>
    <row r="154" spans="13:78" s="22" customFormat="1" x14ac:dyDescent="0.2"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</row>
    <row r="155" spans="13:78" s="22" customFormat="1" x14ac:dyDescent="0.2"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</row>
    <row r="156" spans="13:78" s="22" customFormat="1" x14ac:dyDescent="0.2"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</row>
    <row r="157" spans="13:78" s="22" customFormat="1" x14ac:dyDescent="0.2"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</row>
    <row r="158" spans="13:78" s="22" customFormat="1" x14ac:dyDescent="0.2"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</row>
    <row r="159" spans="13:78" s="22" customFormat="1" x14ac:dyDescent="0.2"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</row>
    <row r="160" spans="13:78" s="22" customFormat="1" x14ac:dyDescent="0.2"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</row>
    <row r="161" spans="13:78" s="22" customFormat="1" x14ac:dyDescent="0.2"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</row>
    <row r="162" spans="13:78" s="22" customFormat="1" x14ac:dyDescent="0.2"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</row>
    <row r="163" spans="13:78" s="22" customFormat="1" x14ac:dyDescent="0.2"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</row>
    <row r="164" spans="13:78" s="22" customFormat="1" x14ac:dyDescent="0.2"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</row>
    <row r="165" spans="13:78" s="22" customFormat="1" x14ac:dyDescent="0.2"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</row>
    <row r="166" spans="13:78" s="22" customFormat="1" x14ac:dyDescent="0.2"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</row>
    <row r="167" spans="13:78" s="22" customFormat="1" x14ac:dyDescent="0.2"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</row>
    <row r="168" spans="13:78" s="22" customFormat="1" x14ac:dyDescent="0.2"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</row>
    <row r="169" spans="13:78" s="22" customFormat="1" x14ac:dyDescent="0.2"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</row>
    <row r="170" spans="13:78" s="22" customFormat="1" x14ac:dyDescent="0.2"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</row>
    <row r="171" spans="13:78" s="22" customFormat="1" x14ac:dyDescent="0.2"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</row>
    <row r="172" spans="13:78" s="22" customFormat="1" x14ac:dyDescent="0.2"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</row>
    <row r="173" spans="13:78" s="22" customFormat="1" x14ac:dyDescent="0.2"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</row>
    <row r="174" spans="13:78" s="22" customFormat="1" x14ac:dyDescent="0.2"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</row>
    <row r="175" spans="13:78" s="22" customFormat="1" x14ac:dyDescent="0.2"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</row>
    <row r="176" spans="13:78" s="22" customFormat="1" x14ac:dyDescent="0.2"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</row>
    <row r="177" spans="13:78" s="22" customFormat="1" x14ac:dyDescent="0.2"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</row>
    <row r="178" spans="13:78" s="22" customFormat="1" x14ac:dyDescent="0.2"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</row>
    <row r="179" spans="13:78" s="22" customFormat="1" x14ac:dyDescent="0.2"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</row>
    <row r="180" spans="13:78" s="22" customFormat="1" x14ac:dyDescent="0.2"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</row>
    <row r="181" spans="13:78" s="22" customFormat="1" x14ac:dyDescent="0.2"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</row>
    <row r="182" spans="13:78" s="22" customFormat="1" x14ac:dyDescent="0.2"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</row>
    <row r="183" spans="13:78" s="22" customFormat="1" x14ac:dyDescent="0.2"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</row>
    <row r="184" spans="13:78" s="22" customFormat="1" x14ac:dyDescent="0.2"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</row>
    <row r="185" spans="13:78" s="22" customFormat="1" x14ac:dyDescent="0.2"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</row>
    <row r="186" spans="13:78" s="22" customFormat="1" x14ac:dyDescent="0.2"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</row>
    <row r="187" spans="13:78" s="22" customFormat="1" x14ac:dyDescent="0.2"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</row>
    <row r="188" spans="13:78" s="22" customFormat="1" x14ac:dyDescent="0.2"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</row>
    <row r="189" spans="13:78" s="22" customFormat="1" x14ac:dyDescent="0.2"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</row>
    <row r="190" spans="13:78" s="22" customFormat="1" x14ac:dyDescent="0.2"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</row>
    <row r="191" spans="13:78" s="22" customFormat="1" x14ac:dyDescent="0.2"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</row>
    <row r="192" spans="13:78" s="22" customFormat="1" x14ac:dyDescent="0.2"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</row>
    <row r="193" spans="13:78" s="22" customFormat="1" x14ac:dyDescent="0.2"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</row>
    <row r="194" spans="13:78" s="22" customFormat="1" x14ac:dyDescent="0.2"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</row>
    <row r="195" spans="13:78" s="22" customFormat="1" x14ac:dyDescent="0.2"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</row>
    <row r="196" spans="13:78" s="22" customFormat="1" x14ac:dyDescent="0.2"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</row>
    <row r="197" spans="13:78" s="22" customFormat="1" x14ac:dyDescent="0.2"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</row>
    <row r="198" spans="13:78" s="22" customFormat="1" x14ac:dyDescent="0.2"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</row>
    <row r="199" spans="13:78" s="22" customFormat="1" x14ac:dyDescent="0.2"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</row>
    <row r="200" spans="13:78" s="22" customFormat="1" x14ac:dyDescent="0.2"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</row>
    <row r="201" spans="13:78" s="22" customFormat="1" x14ac:dyDescent="0.2"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</row>
    <row r="202" spans="13:78" s="22" customFormat="1" x14ac:dyDescent="0.2"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</row>
    <row r="203" spans="13:78" s="22" customFormat="1" x14ac:dyDescent="0.2"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</row>
    <row r="204" spans="13:78" s="22" customFormat="1" x14ac:dyDescent="0.2"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</row>
    <row r="205" spans="13:78" s="22" customFormat="1" x14ac:dyDescent="0.2"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</row>
    <row r="206" spans="13:78" s="22" customFormat="1" x14ac:dyDescent="0.2"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</row>
    <row r="207" spans="13:78" s="22" customFormat="1" x14ac:dyDescent="0.2"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</row>
    <row r="208" spans="13:78" s="22" customFormat="1" x14ac:dyDescent="0.2"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</row>
    <row r="209" spans="13:78" s="22" customFormat="1" x14ac:dyDescent="0.2"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</row>
    <row r="210" spans="13:78" s="22" customFormat="1" x14ac:dyDescent="0.2"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</row>
    <row r="211" spans="13:78" s="22" customFormat="1" x14ac:dyDescent="0.2"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</row>
    <row r="212" spans="13:78" s="22" customFormat="1" x14ac:dyDescent="0.2"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</row>
    <row r="213" spans="13:78" s="22" customFormat="1" x14ac:dyDescent="0.2"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</row>
    <row r="214" spans="13:78" s="22" customFormat="1" x14ac:dyDescent="0.2"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</row>
    <row r="215" spans="13:78" s="22" customFormat="1" x14ac:dyDescent="0.2"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</row>
    <row r="216" spans="13:78" s="22" customFormat="1" x14ac:dyDescent="0.2"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</row>
    <row r="217" spans="13:78" s="22" customFormat="1" x14ac:dyDescent="0.2"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</row>
    <row r="218" spans="13:78" s="22" customFormat="1" x14ac:dyDescent="0.2"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</row>
    <row r="219" spans="13:78" s="22" customFormat="1" x14ac:dyDescent="0.2"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</row>
    <row r="220" spans="13:78" s="22" customFormat="1" x14ac:dyDescent="0.2"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</row>
    <row r="221" spans="13:78" s="22" customFormat="1" x14ac:dyDescent="0.2"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</row>
    <row r="222" spans="13:78" s="22" customFormat="1" x14ac:dyDescent="0.2"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</row>
    <row r="223" spans="13:78" s="22" customFormat="1" x14ac:dyDescent="0.2"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</row>
    <row r="224" spans="13:78" s="22" customFormat="1" x14ac:dyDescent="0.2"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</row>
    <row r="225" spans="13:78" s="22" customFormat="1" x14ac:dyDescent="0.2"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</row>
    <row r="226" spans="13:78" s="22" customFormat="1" x14ac:dyDescent="0.2"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</row>
    <row r="227" spans="13:78" s="22" customFormat="1" x14ac:dyDescent="0.2"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</row>
    <row r="228" spans="13:78" s="22" customFormat="1" x14ac:dyDescent="0.2"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</row>
    <row r="229" spans="13:78" s="22" customFormat="1" x14ac:dyDescent="0.2"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  <c r="BY229" s="26"/>
      <c r="BZ229" s="26"/>
    </row>
    <row r="230" spans="13:78" s="22" customFormat="1" x14ac:dyDescent="0.2"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  <c r="BY230" s="26"/>
      <c r="BZ230" s="26"/>
    </row>
    <row r="231" spans="13:78" s="22" customFormat="1" x14ac:dyDescent="0.2"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  <c r="BY231" s="26"/>
      <c r="BZ231" s="26"/>
    </row>
    <row r="232" spans="13:78" s="22" customFormat="1" x14ac:dyDescent="0.2"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  <c r="BY232" s="26"/>
      <c r="BZ232" s="26"/>
    </row>
    <row r="233" spans="13:78" s="22" customFormat="1" x14ac:dyDescent="0.2"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  <c r="BY233" s="26"/>
      <c r="BZ233" s="26"/>
    </row>
    <row r="234" spans="13:78" s="22" customFormat="1" x14ac:dyDescent="0.2"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</row>
    <row r="235" spans="13:78" s="22" customFormat="1" x14ac:dyDescent="0.2"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  <c r="BY235" s="26"/>
      <c r="BZ235" s="26"/>
    </row>
    <row r="236" spans="13:78" s="22" customFormat="1" x14ac:dyDescent="0.2"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</row>
    <row r="237" spans="13:78" s="22" customFormat="1" x14ac:dyDescent="0.2"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</row>
    <row r="238" spans="13:78" s="22" customFormat="1" x14ac:dyDescent="0.2"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  <c r="BY238" s="26"/>
      <c r="BZ238" s="26"/>
    </row>
    <row r="239" spans="13:78" s="22" customFormat="1" x14ac:dyDescent="0.2"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</row>
    <row r="240" spans="13:78" s="22" customFormat="1" x14ac:dyDescent="0.2"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  <c r="BY240" s="26"/>
      <c r="BZ240" s="26"/>
    </row>
    <row r="241" spans="13:78" s="22" customFormat="1" x14ac:dyDescent="0.2"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</row>
    <row r="242" spans="13:78" s="22" customFormat="1" x14ac:dyDescent="0.2"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</row>
    <row r="243" spans="13:78" s="22" customFormat="1" x14ac:dyDescent="0.2"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  <c r="BY243" s="26"/>
      <c r="BZ243" s="26"/>
    </row>
    <row r="244" spans="13:78" s="22" customFormat="1" x14ac:dyDescent="0.2"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</row>
    <row r="245" spans="13:78" s="22" customFormat="1" x14ac:dyDescent="0.2"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  <c r="BY245" s="26"/>
      <c r="BZ245" s="26"/>
    </row>
    <row r="246" spans="13:78" s="22" customFormat="1" x14ac:dyDescent="0.2"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  <c r="BY246" s="26"/>
      <c r="BZ246" s="26"/>
    </row>
    <row r="247" spans="13:78" s="22" customFormat="1" x14ac:dyDescent="0.2"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</row>
    <row r="248" spans="13:78" s="22" customFormat="1" x14ac:dyDescent="0.2"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</row>
    <row r="249" spans="13:78" s="22" customFormat="1" x14ac:dyDescent="0.2"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  <c r="BY249" s="26"/>
      <c r="BZ249" s="26"/>
    </row>
    <row r="250" spans="13:78" s="22" customFormat="1" x14ac:dyDescent="0.2"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</row>
    <row r="251" spans="13:78" s="22" customFormat="1" x14ac:dyDescent="0.2"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  <c r="BY251" s="26"/>
      <c r="BZ251" s="26"/>
    </row>
    <row r="252" spans="13:78" s="22" customFormat="1" x14ac:dyDescent="0.2"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  <c r="BY252" s="26"/>
      <c r="BZ252" s="26"/>
    </row>
    <row r="253" spans="13:78" s="22" customFormat="1" x14ac:dyDescent="0.2"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  <c r="BY253" s="26"/>
      <c r="BZ253" s="26"/>
    </row>
    <row r="254" spans="13:78" s="22" customFormat="1" x14ac:dyDescent="0.2"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</row>
    <row r="255" spans="13:78" s="22" customFormat="1" x14ac:dyDescent="0.2"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  <c r="BY255" s="26"/>
      <c r="BZ255" s="26"/>
    </row>
    <row r="256" spans="13:78" s="22" customFormat="1" x14ac:dyDescent="0.2"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</row>
    <row r="257" spans="13:152" s="22" customFormat="1" x14ac:dyDescent="0.2"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</row>
    <row r="258" spans="13:152" s="22" customFormat="1" x14ac:dyDescent="0.2"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</row>
    <row r="259" spans="13:152" s="22" customFormat="1" x14ac:dyDescent="0.2"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</row>
    <row r="260" spans="13:152" s="22" customFormat="1" x14ac:dyDescent="0.2"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</row>
    <row r="261" spans="13:152" s="22" customFormat="1" x14ac:dyDescent="0.2"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</row>
    <row r="262" spans="13:152" s="22" customFormat="1" x14ac:dyDescent="0.2"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</row>
    <row r="263" spans="13:152" s="4" customFormat="1" x14ac:dyDescent="0.2"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6"/>
      <c r="BZ263" s="26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  <c r="EU263" s="22"/>
      <c r="EV263" s="22"/>
    </row>
    <row r="264" spans="13:152" s="4" customFormat="1" x14ac:dyDescent="0.2"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6"/>
      <c r="BZ264" s="26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  <c r="EE264" s="22"/>
      <c r="EF264" s="22"/>
      <c r="EG264" s="22"/>
      <c r="EH264" s="22"/>
      <c r="EI264" s="22"/>
      <c r="EJ264" s="22"/>
      <c r="EK264" s="22"/>
      <c r="EL264" s="22"/>
      <c r="EM264" s="22"/>
      <c r="EN264" s="22"/>
      <c r="EO264" s="22"/>
      <c r="EP264" s="22"/>
      <c r="EQ264" s="22"/>
      <c r="ER264" s="22"/>
      <c r="ES264" s="22"/>
      <c r="ET264" s="22"/>
      <c r="EU264" s="22"/>
      <c r="EV264" s="22"/>
    </row>
    <row r="265" spans="13:152" s="4" customFormat="1" x14ac:dyDescent="0.2"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6"/>
      <c r="BZ265" s="26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</row>
    <row r="266" spans="13:152" s="4" customFormat="1" x14ac:dyDescent="0.2"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  <c r="EE266" s="22"/>
      <c r="EF266" s="22"/>
      <c r="EG266" s="22"/>
      <c r="EH266" s="22"/>
      <c r="EI266" s="22"/>
      <c r="EJ266" s="22"/>
      <c r="EK266" s="22"/>
      <c r="EL266" s="22"/>
      <c r="EM266" s="22"/>
      <c r="EN266" s="22"/>
      <c r="EO266" s="22"/>
      <c r="EP266" s="22"/>
      <c r="EQ266" s="22"/>
      <c r="ER266" s="22"/>
      <c r="ES266" s="22"/>
      <c r="ET266" s="22"/>
      <c r="EU266" s="22"/>
      <c r="EV266" s="22"/>
    </row>
  </sheetData>
  <dataConsolidate/>
  <customSheetViews>
    <customSheetView guid="{41CE2737-3F33-45D4-9A5B-FEF61FEC26BB}" showPageBreaks="1" showGridLines="0" fitToPage="1" printArea="1" hiddenRows="1" hiddenColumns="1">
      <selection activeCell="E10" sqref="E10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1"/>
      <headerFooter alignWithMargins="0"/>
    </customSheetView>
    <customSheetView guid="{7591191C-1CA9-4972-9010-ACE08669645F}" showPageBreaks="1" showGridLines="0" fitToPage="1" printArea="1" hiddenRows="1" hiddenColumns="1">
      <selection activeCell="F10" sqref="F10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2"/>
      <headerFooter alignWithMargins="0"/>
    </customSheetView>
    <customSheetView guid="{028D363B-29C8-43E5-828B-5B5C239ABCB7}" showPageBreaks="1" showGridLines="0" fitToPage="1" printArea="1" hiddenRows="1" hiddenColumns="1">
      <selection activeCell="G7" sqref="G7"/>
      <pageMargins left="0.43307086614173229" right="0.19685039370078741" top="0.39370078740157483" bottom="0.39370078740157483" header="0.27559055118110237" footer="0.6692913385826772"/>
      <printOptions verticalCentered="1"/>
      <pageSetup paperSize="9" scale="78" orientation="landscape" r:id="rId3"/>
      <headerFooter alignWithMargins="0"/>
    </customSheetView>
    <customSheetView guid="{02AC264C-8059-4CE1-8B3B-0929DB464C57}" showGridLines="0" fitToPage="1" hiddenRows="1" hiddenColumns="1">
      <selection activeCell="P14" sqref="P14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4"/>
      <headerFooter alignWithMargins="0"/>
    </customSheetView>
  </customSheetViews>
  <mergeCells count="16">
    <mergeCell ref="E27:H27"/>
    <mergeCell ref="E28:H28"/>
    <mergeCell ref="E31:H31"/>
    <mergeCell ref="E32:H32"/>
    <mergeCell ref="I12:J12"/>
    <mergeCell ref="I22:J22"/>
    <mergeCell ref="G5:H5"/>
    <mergeCell ref="F2:K2"/>
    <mergeCell ref="E23:H23"/>
    <mergeCell ref="E24:H24"/>
    <mergeCell ref="I8:J8"/>
    <mergeCell ref="C5:E5"/>
    <mergeCell ref="F3:F4"/>
    <mergeCell ref="G3:H4"/>
    <mergeCell ref="J3:J4"/>
    <mergeCell ref="I3:I5"/>
  </mergeCells>
  <phoneticPr fontId="6" type="noConversion"/>
  <conditionalFormatting sqref="C9">
    <cfRule type="cellIs" dxfId="1" priority="1" stopIfTrue="1" operator="greaterThan">
      <formula>""""""</formula>
    </cfRule>
  </conditionalFormatting>
  <hyperlinks>
    <hyperlink ref="K12" r:id="rId5"/>
    <hyperlink ref="L5" r:id="rId6"/>
    <hyperlink ref="K22" r:id="rId7"/>
    <hyperlink ref="I12" r:id="rId8" display="www.auma.de"/>
    <hyperlink ref="I22" r:id="rId9" display="www.standkonfigurator.de"/>
  </hyperlinks>
  <printOptions verticalCentered="1"/>
  <pageMargins left="0.43307086614173229" right="0.19685039370078741" top="0.39370078740157483" bottom="0.39370078740157483" header="0.27559055118110237" footer="0.6692913385826772"/>
  <pageSetup paperSize="9" scale="80" orientation="landscape" r:id="rId10"/>
  <headerFooter alignWithMargins="0"/>
  <drawing r:id="rId1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DropDown!$C$9:$C$11</xm:f>
          </x14:formula1>
          <xm:sqref>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U266"/>
  <sheetViews>
    <sheetView showGridLines="0" tabSelected="1" topLeftCell="A4" zoomScaleNormal="100" workbookViewId="0">
      <selection activeCell="E22" sqref="E22"/>
    </sheetView>
  </sheetViews>
  <sheetFormatPr baseColWidth="10" defaultRowHeight="12.75" x14ac:dyDescent="0.2"/>
  <cols>
    <col min="1" max="1" width="2.42578125" style="4" customWidth="1"/>
    <col min="2" max="2" width="50.7109375" customWidth="1"/>
    <col min="3" max="3" width="11.7109375" customWidth="1"/>
    <col min="4" max="4" width="8.7109375" customWidth="1"/>
    <col min="5" max="8" width="12.7109375" customWidth="1"/>
    <col min="9" max="10" width="20.7109375" customWidth="1"/>
    <col min="11" max="14" width="11.42578125" style="26"/>
    <col min="15" max="17" width="11.42578125" style="26" hidden="1" customWidth="1"/>
    <col min="18" max="32" width="11.42578125" style="26"/>
    <col min="33" max="76" width="11.42578125" style="27"/>
    <col min="77" max="150" width="11.42578125" style="23"/>
  </cols>
  <sheetData>
    <row r="2" spans="1:151" ht="78" customHeight="1" x14ac:dyDescent="0.2">
      <c r="A2" s="12"/>
      <c r="C2" s="16"/>
      <c r="E2" s="15"/>
      <c r="F2" s="181" t="s">
        <v>76</v>
      </c>
      <c r="G2" s="182"/>
      <c r="H2" s="182"/>
      <c r="I2" s="182"/>
      <c r="J2" s="182"/>
      <c r="K2" s="4"/>
      <c r="AG2" s="26"/>
      <c r="BY2" s="27"/>
      <c r="EU2" s="23"/>
    </row>
    <row r="3" spans="1:151" s="20" customFormat="1" ht="19.5" customHeight="1" x14ac:dyDescent="0.2">
      <c r="A3" s="17"/>
      <c r="C3" s="38"/>
      <c r="D3"/>
      <c r="F3" s="190" t="s">
        <v>17</v>
      </c>
      <c r="G3" s="192" t="s">
        <v>15</v>
      </c>
      <c r="H3" s="193"/>
      <c r="I3" s="190"/>
      <c r="J3" s="201" t="s">
        <v>19</v>
      </c>
      <c r="K3" s="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</row>
    <row r="4" spans="1:151" s="20" customFormat="1" ht="19.5" customHeight="1" x14ac:dyDescent="0.2">
      <c r="A4" s="17"/>
      <c r="C4" s="38"/>
      <c r="D4"/>
      <c r="F4" s="191"/>
      <c r="G4" s="194"/>
      <c r="H4" s="195"/>
      <c r="I4" s="203"/>
      <c r="J4" s="202"/>
      <c r="K4" s="17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</row>
    <row r="5" spans="1:151" ht="21.75" customHeight="1" x14ac:dyDescent="0.2">
      <c r="A5" s="12"/>
      <c r="B5" s="38"/>
      <c r="C5" s="198" t="s">
        <v>36</v>
      </c>
      <c r="D5" s="198"/>
      <c r="E5" s="199"/>
      <c r="F5" s="33"/>
      <c r="G5" s="179">
        <v>25</v>
      </c>
      <c r="H5" s="200"/>
      <c r="I5" s="204"/>
      <c r="J5" s="25">
        <v>0</v>
      </c>
      <c r="K5" s="12"/>
      <c r="L5" s="56"/>
      <c r="AG5" s="26"/>
      <c r="BY5" s="27"/>
      <c r="EU5" s="23"/>
    </row>
    <row r="6" spans="1:151" ht="12.75" hidden="1" customHeight="1" x14ac:dyDescent="0.2">
      <c r="A6" s="12"/>
      <c r="B6" s="38"/>
      <c r="C6" s="38"/>
      <c r="D6" s="12"/>
      <c r="E6" s="13"/>
      <c r="F6" s="17"/>
      <c r="G6" s="12"/>
      <c r="H6" s="12"/>
      <c r="I6" s="19" t="s">
        <v>16</v>
      </c>
      <c r="J6" s="15"/>
      <c r="L6" s="56"/>
    </row>
    <row r="7" spans="1:151" ht="12.75" customHeight="1" x14ac:dyDescent="0.2">
      <c r="A7" s="12"/>
      <c r="B7" s="38"/>
      <c r="C7" s="38"/>
      <c r="D7" s="12"/>
      <c r="E7" s="13"/>
      <c r="F7" s="17"/>
      <c r="G7" s="12"/>
      <c r="H7" s="12"/>
      <c r="I7" s="19"/>
      <c r="J7" s="15"/>
      <c r="L7" s="56"/>
    </row>
    <row r="8" spans="1:151" ht="13.5" customHeight="1" x14ac:dyDescent="0.2">
      <c r="A8" s="12"/>
      <c r="B8" s="15"/>
      <c r="C8" s="38"/>
      <c r="D8" s="12"/>
      <c r="E8" s="13"/>
      <c r="F8" s="17"/>
      <c r="G8" s="12"/>
      <c r="H8" s="12"/>
      <c r="I8" s="186" t="str">
        <f>DropDown!E30</f>
        <v>www.braubeviale.de/en</v>
      </c>
      <c r="J8" s="187"/>
      <c r="L8" s="56"/>
    </row>
    <row r="9" spans="1:151" ht="68.099999999999994" customHeight="1" x14ac:dyDescent="0.2">
      <c r="A9" s="12"/>
      <c r="B9" s="140" t="s">
        <v>88</v>
      </c>
      <c r="C9" s="3"/>
      <c r="D9" s="1"/>
      <c r="E9" s="34" t="s">
        <v>81</v>
      </c>
      <c r="F9" s="175" t="s">
        <v>82</v>
      </c>
      <c r="G9" s="36" t="s">
        <v>83</v>
      </c>
      <c r="H9" s="37" t="s">
        <v>84</v>
      </c>
      <c r="I9" s="2"/>
      <c r="J9" s="2"/>
    </row>
    <row r="10" spans="1:151" x14ac:dyDescent="0.2">
      <c r="A10" s="12"/>
      <c r="B10" s="44" t="s">
        <v>8</v>
      </c>
      <c r="C10" s="97"/>
      <c r="D10" s="82"/>
      <c r="E10" s="57">
        <f>IF(G5&lt;=9,1791,G5*DropDown!E13)</f>
        <v>4975</v>
      </c>
      <c r="F10" s="58">
        <f>IF(G5&lt;9,1998,G5*DropDown!E14)</f>
        <v>5550</v>
      </c>
      <c r="G10" s="59">
        <f>IF(G5&lt;9,2133,G5*DropDown!E15)</f>
        <v>5925</v>
      </c>
      <c r="H10" s="60">
        <f>IF(G5&lt;9,2250,G5*DropDown!E16)</f>
        <v>6250</v>
      </c>
      <c r="I10" s="2"/>
      <c r="J10" s="2"/>
      <c r="O10" s="31">
        <v>0</v>
      </c>
      <c r="P10" s="30">
        <v>0.19</v>
      </c>
    </row>
    <row r="11" spans="1:151" ht="33.75" x14ac:dyDescent="0.2">
      <c r="A11" s="12"/>
      <c r="B11" s="174" t="str">
        <f>DropDown!E6</f>
        <v>For stand spaces exceeding 36 m², a surcharge of EUR 10 per additional m² will be made on the respective basic price of the booked stand type.</v>
      </c>
      <c r="C11" s="121">
        <f>IF(G5&gt;=37,(G5-36)*10,0)</f>
        <v>0</v>
      </c>
      <c r="D11" s="176" t="s">
        <v>71</v>
      </c>
      <c r="E11" s="61">
        <f>C11</f>
        <v>0</v>
      </c>
      <c r="F11" s="61">
        <f>C11</f>
        <v>0</v>
      </c>
      <c r="G11" s="61">
        <f>C11</f>
        <v>0</v>
      </c>
      <c r="H11" s="61">
        <f>C11</f>
        <v>0</v>
      </c>
      <c r="I11" s="53"/>
      <c r="J11" s="2"/>
    </row>
    <row r="12" spans="1:151" ht="18.75" customHeight="1" x14ac:dyDescent="0.2">
      <c r="A12" s="12"/>
      <c r="B12" s="154" t="s">
        <v>37</v>
      </c>
      <c r="C12" s="155">
        <f>DropDown!C18</f>
        <v>0.6</v>
      </c>
      <c r="D12" s="148" t="s">
        <v>12</v>
      </c>
      <c r="E12" s="149">
        <f>C12*G5</f>
        <v>15</v>
      </c>
      <c r="F12" s="150">
        <f>C12*G5</f>
        <v>15</v>
      </c>
      <c r="G12" s="151">
        <f>C12*G5</f>
        <v>15</v>
      </c>
      <c r="H12" s="152">
        <f>C12*G5</f>
        <v>15</v>
      </c>
      <c r="I12" s="197" t="str">
        <f>DropDown!E31</f>
        <v>www.auma.de/en/</v>
      </c>
      <c r="J12" s="186"/>
    </row>
    <row r="13" spans="1:151" ht="18.75" customHeight="1" x14ac:dyDescent="0.2">
      <c r="A13" s="12"/>
      <c r="B13" s="171" t="s">
        <v>73</v>
      </c>
      <c r="C13" s="147">
        <f>DropDown!E20</f>
        <v>4.95</v>
      </c>
      <c r="D13" s="148" t="s">
        <v>12</v>
      </c>
      <c r="E13" s="149">
        <f>IF($G$5&lt;500,$G$5*$C$13,500*$C$13)</f>
        <v>123.75</v>
      </c>
      <c r="F13" s="150">
        <f>IF($G$5&lt;500,$G$5*$C$13,500*$C$13)</f>
        <v>123.75</v>
      </c>
      <c r="G13" s="151">
        <f>IF($G$5&lt;500,$G$5*$C$13,500*$C$13)</f>
        <v>123.75</v>
      </c>
      <c r="H13" s="152">
        <f>IF($G$5&lt;500,$G$5*$C$13,500*$C$13)</f>
        <v>123.75</v>
      </c>
      <c r="I13" s="2"/>
      <c r="J13" s="2"/>
    </row>
    <row r="14" spans="1:151" ht="18.75" customHeight="1" x14ac:dyDescent="0.2">
      <c r="A14" s="12"/>
      <c r="B14" s="171" t="s">
        <v>90</v>
      </c>
      <c r="C14" s="147">
        <f>DropDown!E21</f>
        <v>15</v>
      </c>
      <c r="D14" s="148" t="s">
        <v>12</v>
      </c>
      <c r="E14" s="149">
        <f>C14*G5</f>
        <v>375</v>
      </c>
      <c r="F14" s="150">
        <f>C14*G5</f>
        <v>375</v>
      </c>
      <c r="G14" s="151">
        <f>C14*G5</f>
        <v>375</v>
      </c>
      <c r="H14" s="152">
        <f>C14*G5</f>
        <v>375</v>
      </c>
      <c r="I14" s="2"/>
      <c r="J14" s="2"/>
    </row>
    <row r="15" spans="1:151" x14ac:dyDescent="0.2">
      <c r="A15" s="12"/>
      <c r="B15" s="172" t="s">
        <v>65</v>
      </c>
      <c r="C15" s="83">
        <f>DropDown!C23</f>
        <v>795</v>
      </c>
      <c r="D15" s="121" t="s">
        <v>41</v>
      </c>
      <c r="E15" s="70">
        <f>C15</f>
        <v>795</v>
      </c>
      <c r="F15" s="71">
        <f>C15</f>
        <v>795</v>
      </c>
      <c r="G15" s="72">
        <f>C15</f>
        <v>795</v>
      </c>
      <c r="H15" s="73">
        <f>C15</f>
        <v>795</v>
      </c>
      <c r="I15" s="2"/>
      <c r="J15" s="2"/>
    </row>
    <row r="16" spans="1:151" ht="14.25" customHeight="1" x14ac:dyDescent="0.2">
      <c r="A16" s="12"/>
      <c r="B16" s="135" t="s">
        <v>48</v>
      </c>
      <c r="C16" s="84"/>
      <c r="D16" s="85"/>
      <c r="E16" s="65">
        <f>SUM(E10:E15)</f>
        <v>6283.75</v>
      </c>
      <c r="F16" s="66">
        <f>SUM(F10:F15)</f>
        <v>6858.75</v>
      </c>
      <c r="G16" s="67">
        <f>SUM(G10:G15)</f>
        <v>7233.75</v>
      </c>
      <c r="H16" s="68">
        <f>SUM(H10:H15)</f>
        <v>7558.75</v>
      </c>
      <c r="I16" s="2"/>
      <c r="J16" s="2"/>
    </row>
    <row r="17" spans="1:18" x14ac:dyDescent="0.2">
      <c r="A17" s="12"/>
      <c r="B17" s="136" t="s">
        <v>9</v>
      </c>
      <c r="C17" s="86">
        <f>J5</f>
        <v>0</v>
      </c>
      <c r="D17" s="82" t="s">
        <v>38</v>
      </c>
      <c r="E17" s="69">
        <f>IF($C$17="-choose-",0,E16*$C$17)</f>
        <v>0</v>
      </c>
      <c r="F17" s="62">
        <f>IF($C$17="-choose-",0,F16*$C$17)</f>
        <v>0</v>
      </c>
      <c r="G17" s="63">
        <f>IF($C$17="-choose-",0,G16*$C$17)</f>
        <v>0</v>
      </c>
      <c r="H17" s="64">
        <f>IF($C$17="-choose-",0,H16*$C$17)</f>
        <v>0</v>
      </c>
      <c r="I17" s="2"/>
      <c r="J17" s="2"/>
      <c r="N17" s="56"/>
      <c r="O17" s="56"/>
      <c r="P17" s="56"/>
      <c r="Q17" s="56"/>
      <c r="R17" s="56"/>
    </row>
    <row r="18" spans="1:18" ht="12.75" customHeight="1" thickBot="1" x14ac:dyDescent="0.25">
      <c r="A18" s="12"/>
      <c r="B18" s="127" t="s">
        <v>10</v>
      </c>
      <c r="C18" s="87"/>
      <c r="D18" s="88"/>
      <c r="E18" s="74">
        <f>E16+E17</f>
        <v>6283.75</v>
      </c>
      <c r="F18" s="75">
        <f>F16+F17</f>
        <v>6858.75</v>
      </c>
      <c r="G18" s="76">
        <f>G16+G17</f>
        <v>7233.75</v>
      </c>
      <c r="H18" s="77">
        <f>H16+H17</f>
        <v>7558.75</v>
      </c>
      <c r="I18" s="2"/>
      <c r="J18" s="2"/>
      <c r="N18" s="56"/>
      <c r="O18" s="56"/>
      <c r="P18" s="56"/>
      <c r="Q18" s="56"/>
      <c r="R18" s="56"/>
    </row>
    <row r="19" spans="1:18" ht="12.75" customHeight="1" thickTop="1" x14ac:dyDescent="0.2">
      <c r="A19" s="12"/>
      <c r="B19" s="44"/>
      <c r="C19" s="89"/>
      <c r="D19" s="78"/>
      <c r="E19" s="78"/>
      <c r="F19" s="79"/>
      <c r="G19" s="79"/>
      <c r="H19" s="79"/>
      <c r="I19" s="2"/>
      <c r="J19" s="2"/>
      <c r="N19" s="56"/>
      <c r="O19" s="56"/>
      <c r="P19" s="56"/>
      <c r="Q19" s="56"/>
      <c r="R19" s="56"/>
    </row>
    <row r="20" spans="1:18" ht="12.75" customHeight="1" x14ac:dyDescent="0.2">
      <c r="A20" s="12"/>
      <c r="B20" s="44"/>
      <c r="C20" s="89"/>
      <c r="D20" s="78"/>
      <c r="E20" s="78"/>
      <c r="F20" s="79"/>
      <c r="G20" s="79"/>
      <c r="H20" s="79"/>
      <c r="I20" s="2"/>
      <c r="J20" s="2"/>
      <c r="N20" s="56"/>
      <c r="O20" s="56"/>
      <c r="P20" s="56"/>
      <c r="Q20" s="56"/>
      <c r="R20" s="56"/>
    </row>
    <row r="21" spans="1:18" ht="13.5" customHeight="1" x14ac:dyDescent="0.2">
      <c r="A21" s="12"/>
      <c r="B21" s="133" t="s">
        <v>61</v>
      </c>
      <c r="C21" s="89"/>
      <c r="D21" s="78"/>
      <c r="E21" s="78"/>
      <c r="F21" s="78"/>
      <c r="G21" s="78"/>
      <c r="H21" s="78"/>
      <c r="I21" s="2"/>
      <c r="J21" s="2"/>
      <c r="N21" s="56"/>
      <c r="O21" s="56"/>
      <c r="P21" s="56"/>
      <c r="Q21" s="56"/>
      <c r="R21" s="56"/>
    </row>
    <row r="22" spans="1:18" x14ac:dyDescent="0.2">
      <c r="A22" s="12"/>
      <c r="B22" s="134" t="s">
        <v>45</v>
      </c>
      <c r="C22" s="90"/>
      <c r="D22" s="91"/>
      <c r="E22" s="78"/>
      <c r="F22" s="78"/>
      <c r="G22" s="78"/>
      <c r="H22" s="78"/>
      <c r="I22" s="186" t="str">
        <f>DropDown!E32</f>
        <v>www.standconfigurator.com</v>
      </c>
      <c r="J22" s="186"/>
      <c r="N22" s="56"/>
      <c r="O22" s="56"/>
      <c r="P22" s="56"/>
      <c r="Q22" s="56"/>
      <c r="R22" s="56"/>
    </row>
    <row r="23" spans="1:18" x14ac:dyDescent="0.2">
      <c r="A23" s="12"/>
      <c r="B23" s="126" t="s">
        <v>86</v>
      </c>
      <c r="C23" s="92">
        <f>DropDown!C25</f>
        <v>105</v>
      </c>
      <c r="D23" s="121" t="s">
        <v>12</v>
      </c>
      <c r="E23" s="183">
        <f>IF(G5&lt;9,9*C23,C23*G5)</f>
        <v>2625</v>
      </c>
      <c r="F23" s="184"/>
      <c r="G23" s="184"/>
      <c r="H23" s="185"/>
      <c r="I23" s="2"/>
      <c r="J23" s="2"/>
      <c r="N23" s="56"/>
      <c r="O23" s="56"/>
      <c r="P23" s="56"/>
      <c r="Q23" s="56"/>
      <c r="R23" s="56"/>
    </row>
    <row r="24" spans="1:18" x14ac:dyDescent="0.2">
      <c r="A24" s="12"/>
      <c r="B24" s="130" t="s">
        <v>9</v>
      </c>
      <c r="C24" s="93">
        <f>J5</f>
        <v>0</v>
      </c>
      <c r="D24" s="82" t="s">
        <v>38</v>
      </c>
      <c r="E24" s="183">
        <f>IF($C$24="-choose-",0,E23*C24)</f>
        <v>0</v>
      </c>
      <c r="F24" s="184"/>
      <c r="G24" s="184"/>
      <c r="H24" s="185"/>
      <c r="I24" s="2"/>
      <c r="J24" s="2"/>
    </row>
    <row r="25" spans="1:18" ht="13.5" thickBot="1" x14ac:dyDescent="0.25">
      <c r="A25" s="12"/>
      <c r="B25" s="125" t="s">
        <v>11</v>
      </c>
      <c r="C25" s="94"/>
      <c r="D25" s="95"/>
      <c r="E25" s="80">
        <f>E18+E23+E24</f>
        <v>8908.75</v>
      </c>
      <c r="F25" s="75">
        <f>F18+E23+E24</f>
        <v>9483.75</v>
      </c>
      <c r="G25" s="76">
        <f>G18+E23+E24</f>
        <v>9858.75</v>
      </c>
      <c r="H25" s="77">
        <f>H18+E23+E24</f>
        <v>10183.75</v>
      </c>
      <c r="I25" s="2"/>
      <c r="J25" s="2"/>
    </row>
    <row r="26" spans="1:18" ht="13.5" thickTop="1" x14ac:dyDescent="0.2">
      <c r="A26" s="12"/>
      <c r="B26" s="48"/>
      <c r="C26" s="92"/>
      <c r="D26" s="96"/>
      <c r="E26" s="81"/>
      <c r="F26" s="81"/>
      <c r="G26" s="81"/>
      <c r="H26" s="81"/>
      <c r="I26" s="2"/>
      <c r="J26" s="2"/>
    </row>
    <row r="27" spans="1:18" x14ac:dyDescent="0.2">
      <c r="A27" s="12"/>
      <c r="B27" s="131" t="s">
        <v>42</v>
      </c>
      <c r="C27" s="92">
        <f>DropDown!C26</f>
        <v>129</v>
      </c>
      <c r="D27" s="121" t="s">
        <v>12</v>
      </c>
      <c r="E27" s="183">
        <f>IF(G5&lt;9,9*C27,C27*G5)</f>
        <v>3225</v>
      </c>
      <c r="F27" s="184"/>
      <c r="G27" s="184"/>
      <c r="H27" s="185"/>
      <c r="I27" s="2"/>
      <c r="J27" s="2"/>
    </row>
    <row r="28" spans="1:18" x14ac:dyDescent="0.2">
      <c r="A28" s="12"/>
      <c r="B28" s="132" t="s">
        <v>9</v>
      </c>
      <c r="C28" s="93">
        <f>J5</f>
        <v>0</v>
      </c>
      <c r="D28" s="82" t="s">
        <v>38</v>
      </c>
      <c r="E28" s="183">
        <f>IF($C$24="-choose-",0,E27*C28)</f>
        <v>0</v>
      </c>
      <c r="F28" s="184"/>
      <c r="G28" s="184"/>
      <c r="H28" s="185"/>
      <c r="I28" s="2"/>
      <c r="J28" s="2"/>
    </row>
    <row r="29" spans="1:18" ht="13.5" thickBot="1" x14ac:dyDescent="0.25">
      <c r="A29" s="12"/>
      <c r="B29" s="128" t="s">
        <v>11</v>
      </c>
      <c r="C29" s="94"/>
      <c r="D29" s="95"/>
      <c r="E29" s="80">
        <f>E18+E27+E28</f>
        <v>9508.75</v>
      </c>
      <c r="F29" s="75">
        <f>F18+E27+E28</f>
        <v>10083.75</v>
      </c>
      <c r="G29" s="76">
        <f>G18+E27+E28</f>
        <v>10458.75</v>
      </c>
      <c r="H29" s="77">
        <f>H18+E27+E28</f>
        <v>10783.75</v>
      </c>
      <c r="I29" s="2"/>
      <c r="J29" s="2"/>
    </row>
    <row r="30" spans="1:18" ht="13.5" thickTop="1" x14ac:dyDescent="0.2">
      <c r="A30" s="12"/>
      <c r="B30" s="48"/>
      <c r="C30" s="92"/>
      <c r="D30" s="96"/>
      <c r="E30" s="81"/>
      <c r="F30" s="81"/>
      <c r="G30" s="81"/>
      <c r="H30" s="81"/>
      <c r="I30" s="2"/>
      <c r="J30" s="2"/>
    </row>
    <row r="31" spans="1:18" x14ac:dyDescent="0.2">
      <c r="A31" s="12"/>
      <c r="B31" s="131" t="s">
        <v>43</v>
      </c>
      <c r="C31" s="92">
        <f>DropDown!C27</f>
        <v>167</v>
      </c>
      <c r="D31" s="121" t="s">
        <v>12</v>
      </c>
      <c r="E31" s="183">
        <f>IF(G5&lt;9,9*C31,C31*G5)</f>
        <v>4175</v>
      </c>
      <c r="F31" s="184"/>
      <c r="G31" s="184"/>
      <c r="H31" s="185"/>
      <c r="I31" s="2"/>
      <c r="J31" s="2"/>
    </row>
    <row r="32" spans="1:18" x14ac:dyDescent="0.2">
      <c r="A32" s="12"/>
      <c r="B32" s="132" t="s">
        <v>9</v>
      </c>
      <c r="C32" s="93">
        <f>J5</f>
        <v>0</v>
      </c>
      <c r="D32" s="82" t="s">
        <v>38</v>
      </c>
      <c r="E32" s="183">
        <f>IF($C$24="-choose-",0,E31*C32)</f>
        <v>0</v>
      </c>
      <c r="F32" s="184"/>
      <c r="G32" s="184"/>
      <c r="H32" s="185"/>
      <c r="I32" s="2"/>
      <c r="J32" s="2"/>
    </row>
    <row r="33" spans="1:150" ht="13.5" thickBot="1" x14ac:dyDescent="0.25">
      <c r="A33" s="12"/>
      <c r="B33" s="129" t="s">
        <v>11</v>
      </c>
      <c r="C33" s="98"/>
      <c r="D33" s="99"/>
      <c r="E33" s="80">
        <f>E18+E31+E32</f>
        <v>10458.75</v>
      </c>
      <c r="F33" s="75">
        <f>F18+E31+E32</f>
        <v>11033.75</v>
      </c>
      <c r="G33" s="76">
        <f>G18+E31+E32</f>
        <v>11408.75</v>
      </c>
      <c r="H33" s="77">
        <f>H18+E31+E32</f>
        <v>11733.75</v>
      </c>
      <c r="I33" s="2"/>
      <c r="J33" s="2"/>
    </row>
    <row r="34" spans="1:150" ht="13.5" thickTop="1" x14ac:dyDescent="0.2">
      <c r="A34" s="12"/>
      <c r="B34" s="1"/>
      <c r="C34" s="1"/>
      <c r="D34" s="1"/>
      <c r="E34" s="1"/>
      <c r="F34" s="1"/>
      <c r="G34" s="1"/>
      <c r="H34" s="1"/>
      <c r="I34" s="1"/>
      <c r="J34" s="1"/>
    </row>
    <row r="35" spans="1:150" ht="9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</row>
    <row r="36" spans="1:150" s="6" customFormat="1" hidden="1" x14ac:dyDescent="0.2">
      <c r="A36" s="5"/>
      <c r="B36" s="5">
        <v>0</v>
      </c>
      <c r="C36" s="5"/>
      <c r="D36" s="5"/>
      <c r="E36" s="5"/>
      <c r="F36" s="5"/>
      <c r="G36" s="5"/>
      <c r="H36" s="5"/>
      <c r="I36" s="5"/>
      <c r="J36" s="5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</row>
    <row r="37" spans="1:150" s="6" customFormat="1" hidden="1" x14ac:dyDescent="0.2">
      <c r="A37" s="5"/>
      <c r="B37" s="5">
        <v>6</v>
      </c>
      <c r="C37" s="5"/>
      <c r="D37" s="5"/>
      <c r="E37" s="5"/>
      <c r="F37" s="5"/>
      <c r="G37" s="5"/>
      <c r="H37" s="5"/>
      <c r="I37" s="5"/>
      <c r="J37" s="5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</row>
    <row r="38" spans="1:150" hidden="1" x14ac:dyDescent="0.2">
      <c r="B38" s="4"/>
      <c r="C38" s="4"/>
      <c r="D38" s="4"/>
      <c r="E38" s="4"/>
      <c r="F38" s="4"/>
      <c r="G38" s="4"/>
      <c r="H38" s="4"/>
      <c r="I38" s="4"/>
      <c r="J38" s="4"/>
    </row>
    <row r="39" spans="1:150" s="27" customForma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</row>
    <row r="40" spans="1:150" s="27" customForma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</row>
    <row r="41" spans="1:150" s="27" customForma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</row>
    <row r="42" spans="1:150" s="27" customForma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</row>
    <row r="43" spans="1:150" s="27" customForma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</row>
    <row r="44" spans="1:150" s="27" customForma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</row>
    <row r="45" spans="1:150" s="27" customForma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</row>
    <row r="46" spans="1:150" s="27" customForma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</row>
    <row r="47" spans="1:150" s="27" customForma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</row>
    <row r="48" spans="1:150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</row>
    <row r="49" spans="1:10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</row>
    <row r="50" spans="1:10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</row>
    <row r="51" spans="1:10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</row>
    <row r="52" spans="1:10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</row>
    <row r="53" spans="1:10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</row>
    <row r="54" spans="1:10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</row>
    <row r="55" spans="1:10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</row>
    <row r="56" spans="1:10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</row>
    <row r="57" spans="1:10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</row>
    <row r="58" spans="1:10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</row>
    <row r="59" spans="1:10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</row>
    <row r="60" spans="1:10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</row>
    <row r="62" spans="1:10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</row>
    <row r="63" spans="1:10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4" spans="1:10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0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</row>
    <row r="66" spans="1:10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</row>
    <row r="67" spans="1:10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</row>
    <row r="68" spans="1:10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</row>
    <row r="69" spans="1:10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</row>
    <row r="70" spans="1:10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1" spans="1:10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</row>
    <row r="72" spans="1:10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</row>
    <row r="73" spans="1:10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4" spans="1:10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</row>
    <row r="75" spans="1:10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10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10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78" spans="1:10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</row>
    <row r="79" spans="1:10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</row>
    <row r="80" spans="1:10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1" spans="1:76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</row>
    <row r="82" spans="1:76" s="22" customFormat="1" x14ac:dyDescent="0.2"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7"/>
      <c r="AH82" s="27"/>
      <c r="AI82" s="27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</row>
    <row r="83" spans="1:76" s="22" customFormat="1" x14ac:dyDescent="0.2"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7"/>
      <c r="AH83" s="27"/>
      <c r="AI83" s="27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</row>
    <row r="84" spans="1:76" s="22" customFormat="1" x14ac:dyDescent="0.2"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7"/>
      <c r="AH84" s="27"/>
      <c r="AI84" s="27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</row>
    <row r="85" spans="1:76" s="22" customFormat="1" x14ac:dyDescent="0.2"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7"/>
      <c r="AH85" s="27"/>
      <c r="AI85" s="27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</row>
    <row r="86" spans="1:76" s="22" customFormat="1" x14ac:dyDescent="0.2"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7"/>
      <c r="AH86" s="27"/>
      <c r="AI86" s="27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</row>
    <row r="87" spans="1:76" s="22" customFormat="1" x14ac:dyDescent="0.2"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7"/>
      <c r="AH87" s="27"/>
      <c r="AI87" s="27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</row>
    <row r="88" spans="1:76" s="22" customFormat="1" x14ac:dyDescent="0.2"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7"/>
      <c r="AH88" s="27"/>
      <c r="AI88" s="27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</row>
    <row r="89" spans="1:76" s="22" customFormat="1" x14ac:dyDescent="0.2"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7"/>
      <c r="AH89" s="27"/>
      <c r="AI89" s="27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</row>
    <row r="90" spans="1:76" s="22" customFormat="1" x14ac:dyDescent="0.2"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7"/>
      <c r="AH90" s="27"/>
      <c r="AI90" s="27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</row>
    <row r="91" spans="1:76" s="22" customFormat="1" x14ac:dyDescent="0.2"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7"/>
      <c r="AH91" s="27"/>
      <c r="AI91" s="27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</row>
    <row r="92" spans="1:76" s="22" customFormat="1" x14ac:dyDescent="0.2"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7"/>
      <c r="AH92" s="27"/>
      <c r="AI92" s="27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</row>
    <row r="93" spans="1:76" s="22" customFormat="1" x14ac:dyDescent="0.2"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7"/>
      <c r="AH93" s="27"/>
      <c r="AI93" s="27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</row>
    <row r="94" spans="1:76" s="22" customFormat="1" x14ac:dyDescent="0.2"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7"/>
      <c r="AH94" s="27"/>
      <c r="AI94" s="27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</row>
    <row r="95" spans="1:76" s="22" customFormat="1" x14ac:dyDescent="0.2"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7"/>
      <c r="AH95" s="27"/>
      <c r="AI95" s="27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</row>
    <row r="96" spans="1:76" s="22" customFormat="1" x14ac:dyDescent="0.2"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</row>
    <row r="97" spans="11:76" s="22" customFormat="1" x14ac:dyDescent="0.2"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</row>
    <row r="98" spans="11:76" s="22" customFormat="1" x14ac:dyDescent="0.2"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</row>
    <row r="99" spans="11:76" s="22" customFormat="1" x14ac:dyDescent="0.2"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</row>
    <row r="100" spans="11:76" s="22" customFormat="1" x14ac:dyDescent="0.2"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</row>
    <row r="101" spans="11:76" s="22" customFormat="1" x14ac:dyDescent="0.2"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</row>
    <row r="102" spans="11:76" s="22" customFormat="1" x14ac:dyDescent="0.2"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</row>
    <row r="103" spans="11:76" s="22" customFormat="1" x14ac:dyDescent="0.2"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</row>
    <row r="104" spans="11:76" s="22" customFormat="1" x14ac:dyDescent="0.2"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</row>
    <row r="105" spans="11:76" s="22" customFormat="1" x14ac:dyDescent="0.2"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</row>
    <row r="106" spans="11:76" s="22" customFormat="1" x14ac:dyDescent="0.2"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</row>
    <row r="107" spans="11:76" s="22" customFormat="1" x14ac:dyDescent="0.2"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</row>
    <row r="108" spans="11:76" s="22" customFormat="1" x14ac:dyDescent="0.2"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</row>
    <row r="109" spans="11:76" s="22" customFormat="1" x14ac:dyDescent="0.2"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</row>
    <row r="110" spans="11:76" s="22" customFormat="1" x14ac:dyDescent="0.2"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</row>
    <row r="111" spans="11:76" s="22" customFormat="1" x14ac:dyDescent="0.2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</row>
    <row r="112" spans="11:76" s="22" customFormat="1" x14ac:dyDescent="0.2"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</row>
    <row r="113" spans="11:76" s="22" customFormat="1" x14ac:dyDescent="0.2"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</row>
    <row r="114" spans="11:76" s="22" customFormat="1" x14ac:dyDescent="0.2"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</row>
    <row r="115" spans="11:76" s="22" customFormat="1" x14ac:dyDescent="0.2"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</row>
    <row r="116" spans="11:76" s="22" customFormat="1" x14ac:dyDescent="0.2"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</row>
    <row r="117" spans="11:76" s="22" customFormat="1" x14ac:dyDescent="0.2"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</row>
    <row r="118" spans="11:76" s="22" customFormat="1" x14ac:dyDescent="0.2"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</row>
    <row r="119" spans="11:76" s="22" customFormat="1" x14ac:dyDescent="0.2"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</row>
    <row r="120" spans="11:76" s="22" customFormat="1" x14ac:dyDescent="0.2"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</row>
    <row r="121" spans="11:76" s="22" customFormat="1" x14ac:dyDescent="0.2"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</row>
    <row r="122" spans="11:76" s="22" customFormat="1" x14ac:dyDescent="0.2"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</row>
    <row r="123" spans="11:76" s="22" customFormat="1" x14ac:dyDescent="0.2"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</row>
    <row r="124" spans="11:76" s="22" customFormat="1" x14ac:dyDescent="0.2"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</row>
    <row r="125" spans="11:76" s="22" customFormat="1" x14ac:dyDescent="0.2"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</row>
    <row r="126" spans="11:76" s="22" customFormat="1" x14ac:dyDescent="0.2"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</row>
    <row r="127" spans="11:76" s="22" customFormat="1" x14ac:dyDescent="0.2"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</row>
    <row r="128" spans="11:76" s="22" customFormat="1" x14ac:dyDescent="0.2"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</row>
    <row r="129" spans="11:76" s="22" customFormat="1" x14ac:dyDescent="0.2"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</row>
    <row r="130" spans="11:76" s="22" customFormat="1" x14ac:dyDescent="0.2"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</row>
    <row r="131" spans="11:76" s="22" customFormat="1" x14ac:dyDescent="0.2"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</row>
    <row r="132" spans="11:76" s="22" customFormat="1" x14ac:dyDescent="0.2"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</row>
    <row r="133" spans="11:76" s="22" customFormat="1" x14ac:dyDescent="0.2"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</row>
    <row r="134" spans="11:76" s="22" customFormat="1" x14ac:dyDescent="0.2"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</row>
    <row r="135" spans="11:76" s="22" customFormat="1" x14ac:dyDescent="0.2"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</row>
    <row r="136" spans="11:76" s="22" customFormat="1" x14ac:dyDescent="0.2"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</row>
    <row r="137" spans="11:76" s="22" customFormat="1" x14ac:dyDescent="0.2"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</row>
    <row r="138" spans="11:76" s="22" customFormat="1" x14ac:dyDescent="0.2"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</row>
    <row r="139" spans="11:76" s="22" customFormat="1" x14ac:dyDescent="0.2"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</row>
    <row r="140" spans="11:76" s="22" customFormat="1" x14ac:dyDescent="0.2"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</row>
    <row r="141" spans="11:76" s="22" customFormat="1" x14ac:dyDescent="0.2"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</row>
    <row r="142" spans="11:76" s="22" customFormat="1" x14ac:dyDescent="0.2"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</row>
    <row r="143" spans="11:76" s="22" customFormat="1" x14ac:dyDescent="0.2"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</row>
    <row r="144" spans="11:76" s="22" customFormat="1" x14ac:dyDescent="0.2"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</row>
    <row r="145" spans="11:76" s="22" customFormat="1" x14ac:dyDescent="0.2"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</row>
    <row r="146" spans="11:76" s="22" customFormat="1" x14ac:dyDescent="0.2"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</row>
    <row r="147" spans="11:76" s="22" customFormat="1" x14ac:dyDescent="0.2"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</row>
    <row r="148" spans="11:76" s="22" customFormat="1" x14ac:dyDescent="0.2"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</row>
    <row r="149" spans="11:76" s="22" customFormat="1" x14ac:dyDescent="0.2"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</row>
    <row r="150" spans="11:76" s="22" customFormat="1" x14ac:dyDescent="0.2"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</row>
    <row r="151" spans="11:76" s="22" customFormat="1" x14ac:dyDescent="0.2"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</row>
    <row r="152" spans="11:76" s="22" customFormat="1" x14ac:dyDescent="0.2"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</row>
    <row r="153" spans="11:76" s="22" customFormat="1" x14ac:dyDescent="0.2"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</row>
    <row r="154" spans="11:76" s="22" customFormat="1" x14ac:dyDescent="0.2"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</row>
    <row r="155" spans="11:76" s="22" customFormat="1" x14ac:dyDescent="0.2"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</row>
    <row r="156" spans="11:76" s="22" customFormat="1" x14ac:dyDescent="0.2"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</row>
    <row r="157" spans="11:76" s="22" customFormat="1" x14ac:dyDescent="0.2"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</row>
    <row r="158" spans="11:76" s="22" customFormat="1" x14ac:dyDescent="0.2"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</row>
    <row r="159" spans="11:76" s="22" customFormat="1" x14ac:dyDescent="0.2"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</row>
    <row r="160" spans="11:76" s="22" customFormat="1" x14ac:dyDescent="0.2"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</row>
    <row r="161" spans="11:76" s="22" customFormat="1" x14ac:dyDescent="0.2"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</row>
    <row r="162" spans="11:76" s="22" customFormat="1" x14ac:dyDescent="0.2"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</row>
    <row r="163" spans="11:76" s="22" customFormat="1" x14ac:dyDescent="0.2"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</row>
    <row r="164" spans="11:76" s="22" customFormat="1" x14ac:dyDescent="0.2"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</row>
    <row r="165" spans="11:76" s="22" customFormat="1" x14ac:dyDescent="0.2"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</row>
    <row r="166" spans="11:76" s="22" customFormat="1" x14ac:dyDescent="0.2"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</row>
    <row r="167" spans="11:76" s="22" customFormat="1" x14ac:dyDescent="0.2"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</row>
    <row r="168" spans="11:76" s="22" customFormat="1" x14ac:dyDescent="0.2"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</row>
    <row r="169" spans="11:76" s="22" customFormat="1" x14ac:dyDescent="0.2"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</row>
    <row r="170" spans="11:76" s="22" customFormat="1" x14ac:dyDescent="0.2"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</row>
    <row r="171" spans="11:76" s="22" customFormat="1" x14ac:dyDescent="0.2"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</row>
    <row r="172" spans="11:76" s="22" customFormat="1" x14ac:dyDescent="0.2"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</row>
    <row r="173" spans="11:76" s="22" customFormat="1" x14ac:dyDescent="0.2"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</row>
    <row r="174" spans="11:76" s="22" customFormat="1" x14ac:dyDescent="0.2"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</row>
    <row r="175" spans="11:76" s="22" customFormat="1" x14ac:dyDescent="0.2"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</row>
    <row r="176" spans="11:76" s="22" customFormat="1" x14ac:dyDescent="0.2"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</row>
    <row r="177" spans="11:76" s="22" customFormat="1" x14ac:dyDescent="0.2"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</row>
    <row r="178" spans="11:76" s="22" customFormat="1" x14ac:dyDescent="0.2"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</row>
    <row r="179" spans="11:76" s="22" customFormat="1" x14ac:dyDescent="0.2"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</row>
    <row r="180" spans="11:76" s="22" customFormat="1" x14ac:dyDescent="0.2"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</row>
    <row r="181" spans="11:76" s="22" customFormat="1" x14ac:dyDescent="0.2"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</row>
    <row r="182" spans="11:76" s="22" customFormat="1" x14ac:dyDescent="0.2"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</row>
    <row r="183" spans="11:76" s="22" customFormat="1" x14ac:dyDescent="0.2"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</row>
    <row r="184" spans="11:76" s="22" customFormat="1" x14ac:dyDescent="0.2"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</row>
    <row r="185" spans="11:76" s="22" customFormat="1" x14ac:dyDescent="0.2"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</row>
    <row r="186" spans="11:76" s="22" customFormat="1" x14ac:dyDescent="0.2"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</row>
    <row r="187" spans="11:76" s="22" customFormat="1" x14ac:dyDescent="0.2"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</row>
    <row r="188" spans="11:76" s="22" customFormat="1" x14ac:dyDescent="0.2"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</row>
    <row r="189" spans="11:76" s="22" customFormat="1" x14ac:dyDescent="0.2"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</row>
    <row r="190" spans="11:76" s="22" customFormat="1" x14ac:dyDescent="0.2"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</row>
    <row r="191" spans="11:76" s="22" customFormat="1" x14ac:dyDescent="0.2"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</row>
    <row r="192" spans="11:76" s="22" customFormat="1" x14ac:dyDescent="0.2"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</row>
    <row r="193" spans="11:76" s="22" customFormat="1" x14ac:dyDescent="0.2"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</row>
    <row r="194" spans="11:76" s="22" customFormat="1" x14ac:dyDescent="0.2"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</row>
    <row r="195" spans="11:76" s="22" customFormat="1" x14ac:dyDescent="0.2"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</row>
    <row r="196" spans="11:76" s="22" customFormat="1" x14ac:dyDescent="0.2"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</row>
    <row r="197" spans="11:76" s="22" customFormat="1" x14ac:dyDescent="0.2"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</row>
    <row r="198" spans="11:76" s="22" customFormat="1" x14ac:dyDescent="0.2"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</row>
    <row r="199" spans="11:76" s="22" customFormat="1" x14ac:dyDescent="0.2"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</row>
    <row r="200" spans="11:76" s="22" customFormat="1" x14ac:dyDescent="0.2"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</row>
    <row r="201" spans="11:76" s="22" customFormat="1" x14ac:dyDescent="0.2"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</row>
    <row r="202" spans="11:76" s="22" customFormat="1" x14ac:dyDescent="0.2"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</row>
    <row r="203" spans="11:76" s="22" customFormat="1" x14ac:dyDescent="0.2"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</row>
    <row r="204" spans="11:76" s="22" customFormat="1" x14ac:dyDescent="0.2"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</row>
    <row r="205" spans="11:76" s="22" customFormat="1" x14ac:dyDescent="0.2"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</row>
    <row r="206" spans="11:76" s="22" customFormat="1" x14ac:dyDescent="0.2"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</row>
    <row r="207" spans="11:76" s="22" customFormat="1" x14ac:dyDescent="0.2"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</row>
    <row r="208" spans="11:76" s="22" customFormat="1" x14ac:dyDescent="0.2"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</row>
    <row r="209" spans="11:76" s="22" customFormat="1" x14ac:dyDescent="0.2"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</row>
    <row r="210" spans="11:76" s="22" customFormat="1" x14ac:dyDescent="0.2"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</row>
    <row r="211" spans="11:76" s="22" customFormat="1" x14ac:dyDescent="0.2"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</row>
    <row r="212" spans="11:76" s="22" customFormat="1" x14ac:dyDescent="0.2"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</row>
    <row r="213" spans="11:76" s="22" customFormat="1" x14ac:dyDescent="0.2"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</row>
    <row r="214" spans="11:76" s="22" customFormat="1" x14ac:dyDescent="0.2"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</row>
    <row r="215" spans="11:76" s="22" customFormat="1" x14ac:dyDescent="0.2"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</row>
    <row r="216" spans="11:76" s="22" customFormat="1" x14ac:dyDescent="0.2"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</row>
    <row r="217" spans="11:76" s="22" customFormat="1" x14ac:dyDescent="0.2"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</row>
    <row r="218" spans="11:76" s="22" customFormat="1" x14ac:dyDescent="0.2"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</row>
    <row r="219" spans="11:76" s="22" customFormat="1" x14ac:dyDescent="0.2"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</row>
    <row r="220" spans="11:76" s="22" customFormat="1" x14ac:dyDescent="0.2"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</row>
    <row r="221" spans="11:76" s="22" customFormat="1" x14ac:dyDescent="0.2"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</row>
    <row r="222" spans="11:76" s="22" customFormat="1" x14ac:dyDescent="0.2"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</row>
    <row r="223" spans="11:76" s="22" customFormat="1" x14ac:dyDescent="0.2"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</row>
    <row r="224" spans="11:76" s="22" customFormat="1" x14ac:dyDescent="0.2"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</row>
    <row r="225" spans="11:76" s="22" customFormat="1" x14ac:dyDescent="0.2"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</row>
    <row r="226" spans="11:76" s="22" customFormat="1" x14ac:dyDescent="0.2"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</row>
    <row r="227" spans="11:76" s="22" customFormat="1" x14ac:dyDescent="0.2"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</row>
    <row r="228" spans="11:76" s="22" customFormat="1" x14ac:dyDescent="0.2"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</row>
    <row r="229" spans="11:76" s="22" customFormat="1" x14ac:dyDescent="0.2"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  <c r="AX229" s="26"/>
      <c r="AY229" s="26"/>
      <c r="AZ229" s="26"/>
      <c r="BA229" s="26"/>
      <c r="BB229" s="26"/>
      <c r="BC229" s="26"/>
      <c r="BD229" s="26"/>
      <c r="BE229" s="26"/>
      <c r="BF229" s="26"/>
      <c r="BG229" s="26"/>
      <c r="BH229" s="26"/>
      <c r="BI229" s="26"/>
      <c r="BJ229" s="26"/>
      <c r="BK229" s="26"/>
      <c r="BL229" s="26"/>
      <c r="BM229" s="26"/>
      <c r="BN229" s="26"/>
      <c r="BO229" s="26"/>
      <c r="BP229" s="26"/>
      <c r="BQ229" s="26"/>
      <c r="BR229" s="26"/>
      <c r="BS229" s="26"/>
      <c r="BT229" s="26"/>
      <c r="BU229" s="26"/>
      <c r="BV229" s="26"/>
      <c r="BW229" s="26"/>
      <c r="BX229" s="26"/>
    </row>
    <row r="230" spans="11:76" s="22" customFormat="1" x14ac:dyDescent="0.2"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  <c r="AX230" s="26"/>
      <c r="AY230" s="26"/>
      <c r="AZ230" s="26"/>
      <c r="BA230" s="26"/>
      <c r="BB230" s="26"/>
      <c r="BC230" s="26"/>
      <c r="BD230" s="26"/>
      <c r="BE230" s="26"/>
      <c r="BF230" s="26"/>
      <c r="BG230" s="26"/>
      <c r="BH230" s="26"/>
      <c r="BI230" s="26"/>
      <c r="BJ230" s="26"/>
      <c r="BK230" s="26"/>
      <c r="BL230" s="26"/>
      <c r="BM230" s="26"/>
      <c r="BN230" s="26"/>
      <c r="BO230" s="26"/>
      <c r="BP230" s="26"/>
      <c r="BQ230" s="26"/>
      <c r="BR230" s="26"/>
      <c r="BS230" s="26"/>
      <c r="BT230" s="26"/>
      <c r="BU230" s="26"/>
      <c r="BV230" s="26"/>
      <c r="BW230" s="26"/>
      <c r="BX230" s="26"/>
    </row>
    <row r="231" spans="11:76" s="22" customFormat="1" x14ac:dyDescent="0.2"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26"/>
      <c r="BF231" s="26"/>
      <c r="BG231" s="26"/>
      <c r="BH231" s="26"/>
      <c r="BI231" s="26"/>
      <c r="BJ231" s="26"/>
      <c r="BK231" s="26"/>
      <c r="BL231" s="26"/>
      <c r="BM231" s="26"/>
      <c r="BN231" s="26"/>
      <c r="BO231" s="26"/>
      <c r="BP231" s="26"/>
      <c r="BQ231" s="26"/>
      <c r="BR231" s="26"/>
      <c r="BS231" s="26"/>
      <c r="BT231" s="26"/>
      <c r="BU231" s="26"/>
      <c r="BV231" s="26"/>
      <c r="BW231" s="26"/>
      <c r="BX231" s="26"/>
    </row>
    <row r="232" spans="11:76" s="22" customFormat="1" x14ac:dyDescent="0.2"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  <c r="AX232" s="26"/>
      <c r="AY232" s="26"/>
      <c r="AZ232" s="26"/>
      <c r="BA232" s="26"/>
      <c r="BB232" s="26"/>
      <c r="BC232" s="26"/>
      <c r="BD232" s="26"/>
      <c r="BE232" s="26"/>
      <c r="BF232" s="26"/>
      <c r="BG232" s="26"/>
      <c r="BH232" s="26"/>
      <c r="BI232" s="26"/>
      <c r="BJ232" s="26"/>
      <c r="BK232" s="26"/>
      <c r="BL232" s="26"/>
      <c r="BM232" s="26"/>
      <c r="BN232" s="26"/>
      <c r="BO232" s="26"/>
      <c r="BP232" s="26"/>
      <c r="BQ232" s="26"/>
      <c r="BR232" s="26"/>
      <c r="BS232" s="26"/>
      <c r="BT232" s="26"/>
      <c r="BU232" s="26"/>
      <c r="BV232" s="26"/>
      <c r="BW232" s="26"/>
      <c r="BX232" s="26"/>
    </row>
    <row r="233" spans="11:76" s="22" customFormat="1" x14ac:dyDescent="0.2"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  <c r="AX233" s="26"/>
      <c r="AY233" s="26"/>
      <c r="AZ233" s="26"/>
      <c r="BA233" s="26"/>
      <c r="BB233" s="26"/>
      <c r="BC233" s="26"/>
      <c r="BD233" s="26"/>
      <c r="BE233" s="26"/>
      <c r="BF233" s="26"/>
      <c r="BG233" s="26"/>
      <c r="BH233" s="26"/>
      <c r="BI233" s="26"/>
      <c r="BJ233" s="26"/>
      <c r="BK233" s="26"/>
      <c r="BL233" s="26"/>
      <c r="BM233" s="26"/>
      <c r="BN233" s="26"/>
      <c r="BO233" s="26"/>
      <c r="BP233" s="26"/>
      <c r="BQ233" s="26"/>
      <c r="BR233" s="26"/>
      <c r="BS233" s="26"/>
      <c r="BT233" s="26"/>
      <c r="BU233" s="26"/>
      <c r="BV233" s="26"/>
      <c r="BW233" s="26"/>
      <c r="BX233" s="26"/>
    </row>
    <row r="234" spans="11:76" s="22" customFormat="1" x14ac:dyDescent="0.2"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</row>
    <row r="235" spans="11:76" s="22" customFormat="1" x14ac:dyDescent="0.2"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  <c r="AX235" s="26"/>
      <c r="AY235" s="26"/>
      <c r="AZ235" s="26"/>
      <c r="BA235" s="26"/>
      <c r="BB235" s="26"/>
      <c r="BC235" s="26"/>
      <c r="BD235" s="26"/>
      <c r="BE235" s="26"/>
      <c r="BF235" s="26"/>
      <c r="BG235" s="26"/>
      <c r="BH235" s="26"/>
      <c r="BI235" s="26"/>
      <c r="BJ235" s="26"/>
      <c r="BK235" s="26"/>
      <c r="BL235" s="26"/>
      <c r="BM235" s="26"/>
      <c r="BN235" s="26"/>
      <c r="BO235" s="26"/>
      <c r="BP235" s="26"/>
      <c r="BQ235" s="26"/>
      <c r="BR235" s="26"/>
      <c r="BS235" s="26"/>
      <c r="BT235" s="26"/>
      <c r="BU235" s="26"/>
      <c r="BV235" s="26"/>
      <c r="BW235" s="26"/>
      <c r="BX235" s="26"/>
    </row>
    <row r="236" spans="11:76" s="22" customFormat="1" x14ac:dyDescent="0.2"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</row>
    <row r="237" spans="11:76" s="22" customFormat="1" x14ac:dyDescent="0.2"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</row>
    <row r="238" spans="11:76" s="22" customFormat="1" x14ac:dyDescent="0.2"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  <c r="AX238" s="26"/>
      <c r="AY238" s="26"/>
      <c r="AZ238" s="26"/>
      <c r="BA238" s="26"/>
      <c r="BB238" s="26"/>
      <c r="BC238" s="26"/>
      <c r="BD238" s="26"/>
      <c r="BE238" s="26"/>
      <c r="BF238" s="26"/>
      <c r="BG238" s="26"/>
      <c r="BH238" s="26"/>
      <c r="BI238" s="26"/>
      <c r="BJ238" s="26"/>
      <c r="BK238" s="26"/>
      <c r="BL238" s="26"/>
      <c r="BM238" s="26"/>
      <c r="BN238" s="26"/>
      <c r="BO238" s="26"/>
      <c r="BP238" s="26"/>
      <c r="BQ238" s="26"/>
      <c r="BR238" s="26"/>
      <c r="BS238" s="26"/>
      <c r="BT238" s="26"/>
      <c r="BU238" s="26"/>
      <c r="BV238" s="26"/>
      <c r="BW238" s="26"/>
      <c r="BX238" s="26"/>
    </row>
    <row r="239" spans="11:76" s="22" customFormat="1" x14ac:dyDescent="0.2"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</row>
    <row r="240" spans="11:76" s="22" customFormat="1" x14ac:dyDescent="0.2"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  <c r="AX240" s="26"/>
      <c r="AY240" s="26"/>
      <c r="AZ240" s="26"/>
      <c r="BA240" s="26"/>
      <c r="BB240" s="26"/>
      <c r="BC240" s="26"/>
      <c r="BD240" s="26"/>
      <c r="BE240" s="26"/>
      <c r="BF240" s="26"/>
      <c r="BG240" s="26"/>
      <c r="BH240" s="26"/>
      <c r="BI240" s="26"/>
      <c r="BJ240" s="26"/>
      <c r="BK240" s="26"/>
      <c r="BL240" s="26"/>
      <c r="BM240" s="26"/>
      <c r="BN240" s="26"/>
      <c r="BO240" s="26"/>
      <c r="BP240" s="26"/>
      <c r="BQ240" s="26"/>
      <c r="BR240" s="26"/>
      <c r="BS240" s="26"/>
      <c r="BT240" s="26"/>
      <c r="BU240" s="26"/>
      <c r="BV240" s="26"/>
      <c r="BW240" s="26"/>
      <c r="BX240" s="26"/>
    </row>
    <row r="241" spans="11:76" s="22" customFormat="1" x14ac:dyDescent="0.2"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</row>
    <row r="242" spans="11:76" s="22" customFormat="1" x14ac:dyDescent="0.2"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</row>
    <row r="243" spans="11:76" s="22" customFormat="1" x14ac:dyDescent="0.2"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  <c r="AX243" s="26"/>
      <c r="AY243" s="26"/>
      <c r="AZ243" s="26"/>
      <c r="BA243" s="26"/>
      <c r="BB243" s="26"/>
      <c r="BC243" s="26"/>
      <c r="BD243" s="26"/>
      <c r="BE243" s="26"/>
      <c r="BF243" s="26"/>
      <c r="BG243" s="26"/>
      <c r="BH243" s="26"/>
      <c r="BI243" s="26"/>
      <c r="BJ243" s="26"/>
      <c r="BK243" s="26"/>
      <c r="BL243" s="26"/>
      <c r="BM243" s="26"/>
      <c r="BN243" s="26"/>
      <c r="BO243" s="26"/>
      <c r="BP243" s="26"/>
      <c r="BQ243" s="26"/>
      <c r="BR243" s="26"/>
      <c r="BS243" s="26"/>
      <c r="BT243" s="26"/>
      <c r="BU243" s="26"/>
      <c r="BV243" s="26"/>
      <c r="BW243" s="26"/>
      <c r="BX243" s="26"/>
    </row>
    <row r="244" spans="11:76" s="22" customFormat="1" x14ac:dyDescent="0.2"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</row>
    <row r="245" spans="11:76" s="22" customFormat="1" x14ac:dyDescent="0.2"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  <c r="AX245" s="26"/>
      <c r="AY245" s="26"/>
      <c r="AZ245" s="26"/>
      <c r="BA245" s="26"/>
      <c r="BB245" s="26"/>
      <c r="BC245" s="26"/>
      <c r="BD245" s="26"/>
      <c r="BE245" s="26"/>
      <c r="BF245" s="26"/>
      <c r="BG245" s="26"/>
      <c r="BH245" s="26"/>
      <c r="BI245" s="26"/>
      <c r="BJ245" s="26"/>
      <c r="BK245" s="26"/>
      <c r="BL245" s="26"/>
      <c r="BM245" s="26"/>
      <c r="BN245" s="26"/>
      <c r="BO245" s="26"/>
      <c r="BP245" s="26"/>
      <c r="BQ245" s="26"/>
      <c r="BR245" s="26"/>
      <c r="BS245" s="26"/>
      <c r="BT245" s="26"/>
      <c r="BU245" s="26"/>
      <c r="BV245" s="26"/>
      <c r="BW245" s="26"/>
      <c r="BX245" s="26"/>
    </row>
    <row r="246" spans="11:76" s="22" customFormat="1" x14ac:dyDescent="0.2"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  <c r="AX246" s="26"/>
      <c r="AY246" s="26"/>
      <c r="AZ246" s="26"/>
      <c r="BA246" s="26"/>
      <c r="BB246" s="26"/>
      <c r="BC246" s="26"/>
      <c r="BD246" s="26"/>
      <c r="BE246" s="26"/>
      <c r="BF246" s="26"/>
      <c r="BG246" s="26"/>
      <c r="BH246" s="26"/>
      <c r="BI246" s="26"/>
      <c r="BJ246" s="26"/>
      <c r="BK246" s="26"/>
      <c r="BL246" s="26"/>
      <c r="BM246" s="26"/>
      <c r="BN246" s="26"/>
      <c r="BO246" s="26"/>
      <c r="BP246" s="26"/>
      <c r="BQ246" s="26"/>
      <c r="BR246" s="26"/>
      <c r="BS246" s="26"/>
      <c r="BT246" s="26"/>
      <c r="BU246" s="26"/>
      <c r="BV246" s="26"/>
      <c r="BW246" s="26"/>
      <c r="BX246" s="26"/>
    </row>
    <row r="247" spans="11:76" s="22" customFormat="1" x14ac:dyDescent="0.2"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</row>
    <row r="248" spans="11:76" s="22" customFormat="1" x14ac:dyDescent="0.2"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</row>
    <row r="249" spans="11:76" s="22" customFormat="1" x14ac:dyDescent="0.2"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  <c r="AX249" s="26"/>
      <c r="AY249" s="26"/>
      <c r="AZ249" s="26"/>
      <c r="BA249" s="26"/>
      <c r="BB249" s="26"/>
      <c r="BC249" s="26"/>
      <c r="BD249" s="26"/>
      <c r="BE249" s="26"/>
      <c r="BF249" s="26"/>
      <c r="BG249" s="26"/>
      <c r="BH249" s="26"/>
      <c r="BI249" s="26"/>
      <c r="BJ249" s="26"/>
      <c r="BK249" s="26"/>
      <c r="BL249" s="26"/>
      <c r="BM249" s="26"/>
      <c r="BN249" s="26"/>
      <c r="BO249" s="26"/>
      <c r="BP249" s="26"/>
      <c r="BQ249" s="26"/>
      <c r="BR249" s="26"/>
      <c r="BS249" s="26"/>
      <c r="BT249" s="26"/>
      <c r="BU249" s="26"/>
      <c r="BV249" s="26"/>
      <c r="BW249" s="26"/>
      <c r="BX249" s="26"/>
    </row>
    <row r="250" spans="11:76" s="22" customFormat="1" x14ac:dyDescent="0.2"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</row>
    <row r="251" spans="11:76" s="22" customFormat="1" x14ac:dyDescent="0.2"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  <c r="AX251" s="26"/>
      <c r="AY251" s="26"/>
      <c r="AZ251" s="26"/>
      <c r="BA251" s="26"/>
      <c r="BB251" s="26"/>
      <c r="BC251" s="26"/>
      <c r="BD251" s="26"/>
      <c r="BE251" s="26"/>
      <c r="BF251" s="26"/>
      <c r="BG251" s="26"/>
      <c r="BH251" s="26"/>
      <c r="BI251" s="26"/>
      <c r="BJ251" s="26"/>
      <c r="BK251" s="26"/>
      <c r="BL251" s="26"/>
      <c r="BM251" s="26"/>
      <c r="BN251" s="26"/>
      <c r="BO251" s="26"/>
      <c r="BP251" s="26"/>
      <c r="BQ251" s="26"/>
      <c r="BR251" s="26"/>
      <c r="BS251" s="26"/>
      <c r="BT251" s="26"/>
      <c r="BU251" s="26"/>
      <c r="BV251" s="26"/>
      <c r="BW251" s="26"/>
      <c r="BX251" s="26"/>
    </row>
    <row r="252" spans="11:76" s="22" customFormat="1" x14ac:dyDescent="0.2"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  <c r="AX252" s="26"/>
      <c r="AY252" s="26"/>
      <c r="AZ252" s="26"/>
      <c r="BA252" s="26"/>
      <c r="BB252" s="26"/>
      <c r="BC252" s="26"/>
      <c r="BD252" s="26"/>
      <c r="BE252" s="26"/>
      <c r="BF252" s="26"/>
      <c r="BG252" s="26"/>
      <c r="BH252" s="26"/>
      <c r="BI252" s="26"/>
      <c r="BJ252" s="26"/>
      <c r="BK252" s="26"/>
      <c r="BL252" s="26"/>
      <c r="BM252" s="26"/>
      <c r="BN252" s="26"/>
      <c r="BO252" s="26"/>
      <c r="BP252" s="26"/>
      <c r="BQ252" s="26"/>
      <c r="BR252" s="26"/>
      <c r="BS252" s="26"/>
      <c r="BT252" s="26"/>
      <c r="BU252" s="26"/>
      <c r="BV252" s="26"/>
      <c r="BW252" s="26"/>
      <c r="BX252" s="26"/>
    </row>
    <row r="253" spans="11:76" s="22" customFormat="1" x14ac:dyDescent="0.2"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  <c r="AX253" s="26"/>
      <c r="AY253" s="26"/>
      <c r="AZ253" s="26"/>
      <c r="BA253" s="26"/>
      <c r="BB253" s="26"/>
      <c r="BC253" s="26"/>
      <c r="BD253" s="26"/>
      <c r="BE253" s="26"/>
      <c r="BF253" s="26"/>
      <c r="BG253" s="26"/>
      <c r="BH253" s="26"/>
      <c r="BI253" s="26"/>
      <c r="BJ253" s="26"/>
      <c r="BK253" s="26"/>
      <c r="BL253" s="26"/>
      <c r="BM253" s="26"/>
      <c r="BN253" s="26"/>
      <c r="BO253" s="26"/>
      <c r="BP253" s="26"/>
      <c r="BQ253" s="26"/>
      <c r="BR253" s="26"/>
      <c r="BS253" s="26"/>
      <c r="BT253" s="26"/>
      <c r="BU253" s="26"/>
      <c r="BV253" s="26"/>
      <c r="BW253" s="26"/>
      <c r="BX253" s="26"/>
    </row>
    <row r="254" spans="11:76" s="22" customFormat="1" x14ac:dyDescent="0.2"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</row>
    <row r="255" spans="11:76" s="22" customFormat="1" x14ac:dyDescent="0.2"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  <c r="AX255" s="26"/>
      <c r="AY255" s="26"/>
      <c r="AZ255" s="26"/>
      <c r="BA255" s="26"/>
      <c r="BB255" s="26"/>
      <c r="BC255" s="26"/>
      <c r="BD255" s="26"/>
      <c r="BE255" s="26"/>
      <c r="BF255" s="26"/>
      <c r="BG255" s="26"/>
      <c r="BH255" s="26"/>
      <c r="BI255" s="26"/>
      <c r="BJ255" s="26"/>
      <c r="BK255" s="26"/>
      <c r="BL255" s="26"/>
      <c r="BM255" s="26"/>
      <c r="BN255" s="26"/>
      <c r="BO255" s="26"/>
      <c r="BP255" s="26"/>
      <c r="BQ255" s="26"/>
      <c r="BR255" s="26"/>
      <c r="BS255" s="26"/>
      <c r="BT255" s="26"/>
      <c r="BU255" s="26"/>
      <c r="BV255" s="26"/>
      <c r="BW255" s="26"/>
      <c r="BX255" s="26"/>
    </row>
    <row r="256" spans="11:76" s="22" customFormat="1" x14ac:dyDescent="0.2"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</row>
    <row r="257" spans="11:150" s="22" customFormat="1" x14ac:dyDescent="0.2"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</row>
    <row r="258" spans="11:150" s="22" customFormat="1" x14ac:dyDescent="0.2"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</row>
    <row r="259" spans="11:150" s="22" customFormat="1" x14ac:dyDescent="0.2"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</row>
    <row r="260" spans="11:150" s="22" customFormat="1" x14ac:dyDescent="0.2"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</row>
    <row r="261" spans="11:150" s="22" customFormat="1" x14ac:dyDescent="0.2"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</row>
    <row r="262" spans="11:150" s="22" customFormat="1" x14ac:dyDescent="0.2"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</row>
    <row r="263" spans="11:150" s="4" customFormat="1" x14ac:dyDescent="0.2"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  <c r="AX263" s="26"/>
      <c r="AY263" s="26"/>
      <c r="AZ263" s="26"/>
      <c r="BA263" s="26"/>
      <c r="BB263" s="26"/>
      <c r="BC263" s="26"/>
      <c r="BD263" s="26"/>
      <c r="BE263" s="26"/>
      <c r="BF263" s="26"/>
      <c r="BG263" s="26"/>
      <c r="BH263" s="26"/>
      <c r="BI263" s="26"/>
      <c r="BJ263" s="26"/>
      <c r="BK263" s="26"/>
      <c r="BL263" s="26"/>
      <c r="BM263" s="26"/>
      <c r="BN263" s="26"/>
      <c r="BO263" s="26"/>
      <c r="BP263" s="26"/>
      <c r="BQ263" s="26"/>
      <c r="BR263" s="26"/>
      <c r="BS263" s="26"/>
      <c r="BT263" s="26"/>
      <c r="BU263" s="26"/>
      <c r="BV263" s="26"/>
      <c r="BW263" s="26"/>
      <c r="BX263" s="26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</row>
    <row r="264" spans="11:150" s="4" customFormat="1" x14ac:dyDescent="0.2"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  <c r="AX264" s="26"/>
      <c r="AY264" s="26"/>
      <c r="AZ264" s="26"/>
      <c r="BA264" s="26"/>
      <c r="BB264" s="26"/>
      <c r="BC264" s="26"/>
      <c r="BD264" s="26"/>
      <c r="BE264" s="26"/>
      <c r="BF264" s="26"/>
      <c r="BG264" s="26"/>
      <c r="BH264" s="26"/>
      <c r="BI264" s="26"/>
      <c r="BJ264" s="26"/>
      <c r="BK264" s="26"/>
      <c r="BL264" s="26"/>
      <c r="BM264" s="26"/>
      <c r="BN264" s="26"/>
      <c r="BO264" s="26"/>
      <c r="BP264" s="26"/>
      <c r="BQ264" s="26"/>
      <c r="BR264" s="26"/>
      <c r="BS264" s="26"/>
      <c r="BT264" s="26"/>
      <c r="BU264" s="26"/>
      <c r="BV264" s="26"/>
      <c r="BW264" s="26"/>
      <c r="BX264" s="26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  <c r="EE264" s="22"/>
      <c r="EF264" s="22"/>
      <c r="EG264" s="22"/>
      <c r="EH264" s="22"/>
      <c r="EI264" s="22"/>
      <c r="EJ264" s="22"/>
      <c r="EK264" s="22"/>
      <c r="EL264" s="22"/>
      <c r="EM264" s="22"/>
      <c r="EN264" s="22"/>
      <c r="EO264" s="22"/>
      <c r="EP264" s="22"/>
      <c r="EQ264" s="22"/>
      <c r="ER264" s="22"/>
      <c r="ES264" s="22"/>
      <c r="ET264" s="22"/>
    </row>
    <row r="265" spans="11:150" s="4" customFormat="1" x14ac:dyDescent="0.2"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  <c r="AX265" s="26"/>
      <c r="AY265" s="26"/>
      <c r="AZ265" s="26"/>
      <c r="BA265" s="26"/>
      <c r="BB265" s="26"/>
      <c r="BC265" s="26"/>
      <c r="BD265" s="26"/>
      <c r="BE265" s="26"/>
      <c r="BF265" s="26"/>
      <c r="BG265" s="26"/>
      <c r="BH265" s="26"/>
      <c r="BI265" s="26"/>
      <c r="BJ265" s="26"/>
      <c r="BK265" s="26"/>
      <c r="BL265" s="26"/>
      <c r="BM265" s="26"/>
      <c r="BN265" s="26"/>
      <c r="BO265" s="26"/>
      <c r="BP265" s="26"/>
      <c r="BQ265" s="26"/>
      <c r="BR265" s="26"/>
      <c r="BS265" s="26"/>
      <c r="BT265" s="26"/>
      <c r="BU265" s="26"/>
      <c r="BV265" s="26"/>
      <c r="BW265" s="26"/>
      <c r="BX265" s="26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</row>
    <row r="266" spans="11:150" s="4" customFormat="1" x14ac:dyDescent="0.2"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  <c r="EE266" s="22"/>
      <c r="EF266" s="22"/>
      <c r="EG266" s="22"/>
      <c r="EH266" s="22"/>
      <c r="EI266" s="22"/>
      <c r="EJ266" s="22"/>
      <c r="EK266" s="22"/>
      <c r="EL266" s="22"/>
      <c r="EM266" s="22"/>
      <c r="EN266" s="22"/>
      <c r="EO266" s="22"/>
      <c r="EP266" s="22"/>
      <c r="EQ266" s="22"/>
      <c r="ER266" s="22"/>
      <c r="ES266" s="22"/>
      <c r="ET266" s="22"/>
    </row>
  </sheetData>
  <dataConsolidate/>
  <customSheetViews>
    <customSheetView guid="{41CE2737-3F33-45D4-9A5B-FEF61FEC26BB}" showPageBreaks="1" showGridLines="0" fitToPage="1" printArea="1" hiddenRows="1" hiddenColumns="1">
      <selection activeCell="F2" sqref="F2:J2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1"/>
      <headerFooter alignWithMargins="0"/>
    </customSheetView>
    <customSheetView guid="{7591191C-1CA9-4972-9010-ACE08669645F}" showPageBreaks="1" showGridLines="0" fitToPage="1" printArea="1" hiddenRows="1" hiddenColumns="1">
      <selection activeCell="G7" sqref="G7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2"/>
      <headerFooter alignWithMargins="0"/>
    </customSheetView>
    <customSheetView guid="{028D363B-29C8-43E5-828B-5B5C239ABCB7}" showPageBreaks="1" showGridLines="0" fitToPage="1" printArea="1" hiddenRows="1" hiddenColumns="1">
      <selection activeCell="H11" sqref="H11"/>
      <pageMargins left="0.43307086614173229" right="0.19685039370078741" top="0.39370078740157483" bottom="0.39370078740157483" header="0.27559055118110237" footer="0.6692913385826772"/>
      <printOptions verticalCentered="1"/>
      <pageSetup paperSize="9" scale="78" orientation="landscape" r:id="rId3"/>
      <headerFooter alignWithMargins="0"/>
    </customSheetView>
    <customSheetView guid="{02AC264C-8059-4CE1-8B3B-0929DB464C57}" showGridLines="0" fitToPage="1" hiddenRows="1" hiddenColumns="1">
      <selection activeCell="N9" sqref="N9"/>
      <pageMargins left="0.43307086614173229" right="0.19685039370078741" top="0.39370078740157483" bottom="0.39370078740157483" header="0.27559055118110237" footer="0.6692913385826772"/>
      <printOptions verticalCentered="1"/>
      <pageSetup paperSize="9" scale="81" orientation="landscape" r:id="rId4"/>
      <headerFooter alignWithMargins="0"/>
    </customSheetView>
  </customSheetViews>
  <mergeCells count="16">
    <mergeCell ref="E32:H32"/>
    <mergeCell ref="I22:J22"/>
    <mergeCell ref="E23:H23"/>
    <mergeCell ref="E24:H24"/>
    <mergeCell ref="E27:H27"/>
    <mergeCell ref="E28:H28"/>
    <mergeCell ref="E31:H31"/>
    <mergeCell ref="I12:J12"/>
    <mergeCell ref="F2:J2"/>
    <mergeCell ref="C5:E5"/>
    <mergeCell ref="G5:H5"/>
    <mergeCell ref="I8:J8"/>
    <mergeCell ref="F3:F4"/>
    <mergeCell ref="J3:J4"/>
    <mergeCell ref="G3:H4"/>
    <mergeCell ref="I3:I5"/>
  </mergeCells>
  <conditionalFormatting sqref="C9">
    <cfRule type="cellIs" dxfId="0" priority="1" stopIfTrue="1" operator="greaterThan">
      <formula>""""""</formula>
    </cfRule>
  </conditionalFormatting>
  <hyperlinks>
    <hyperlink ref="I12" r:id="rId5" display="www.auma.de"/>
    <hyperlink ref="I22" r:id="rId6" display="www.standkonfigurator.de"/>
  </hyperlinks>
  <printOptions verticalCentered="1"/>
  <pageMargins left="0.43307086614173229" right="0.19685039370078741" top="0.39370078740157483" bottom="0.39370078740157483" header="0.27559055118110237" footer="0.6692913385826772"/>
  <pageSetup paperSize="9" scale="80" orientation="landscape" r:id="rId7"/>
  <headerFooter alignWithMargins="0"/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DropDown!$E$9:$E$11</xm:f>
          </x14:formula1>
          <xm:sqref>J5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2"/>
    <pageSetUpPr fitToPage="1"/>
  </sheetPr>
  <dimension ref="A1:H35"/>
  <sheetViews>
    <sheetView workbookViewId="0">
      <selection activeCell="E22" sqref="E22"/>
    </sheetView>
  </sheetViews>
  <sheetFormatPr baseColWidth="10" defaultRowHeight="12.75" x14ac:dyDescent="0.2"/>
  <cols>
    <col min="1" max="1" width="32.28515625" bestFit="1" customWidth="1"/>
    <col min="2" max="2" width="10.85546875" bestFit="1" customWidth="1"/>
    <col min="3" max="3" width="44.140625" bestFit="1" customWidth="1"/>
    <col min="4" max="4" width="29.42578125" customWidth="1"/>
    <col min="5" max="5" width="49.42578125" style="106" customWidth="1"/>
    <col min="6" max="6" width="38" customWidth="1"/>
  </cols>
  <sheetData>
    <row r="1" spans="1:8" x14ac:dyDescent="0.2">
      <c r="A1" s="102"/>
      <c r="B1" s="102"/>
      <c r="C1" s="102"/>
      <c r="D1" s="102"/>
      <c r="E1" s="104"/>
      <c r="F1" s="102"/>
      <c r="G1" s="102"/>
      <c r="H1" s="102"/>
    </row>
    <row r="2" spans="1:8" x14ac:dyDescent="0.2">
      <c r="A2" s="101" t="s">
        <v>34</v>
      </c>
      <c r="B2" s="54" t="s">
        <v>28</v>
      </c>
      <c r="C2" s="108" t="s">
        <v>28</v>
      </c>
      <c r="D2" s="120"/>
      <c r="E2" s="115" t="s">
        <v>35</v>
      </c>
    </row>
    <row r="3" spans="1:8" x14ac:dyDescent="0.2">
      <c r="B3" s="118" t="s">
        <v>39</v>
      </c>
      <c r="C3" s="109" t="s">
        <v>62</v>
      </c>
      <c r="D3" s="120"/>
      <c r="E3" s="105" t="str">
        <f>C3</f>
        <v>-</v>
      </c>
    </row>
    <row r="4" spans="1:8" ht="15" customHeight="1" x14ac:dyDescent="0.2">
      <c r="B4" s="118" t="s">
        <v>40</v>
      </c>
      <c r="C4" s="109">
        <v>10</v>
      </c>
      <c r="D4" s="120"/>
      <c r="E4" s="105">
        <f>C4</f>
        <v>10</v>
      </c>
    </row>
    <row r="5" spans="1:8" ht="15" customHeight="1" x14ac:dyDescent="0.2">
      <c r="A5" s="103"/>
      <c r="B5" s="40"/>
      <c r="C5" s="139"/>
      <c r="D5" s="32"/>
    </row>
    <row r="6" spans="1:8" ht="33.75" x14ac:dyDescent="0.2">
      <c r="B6" s="40"/>
      <c r="C6" s="173" t="s">
        <v>66</v>
      </c>
      <c r="D6" s="113"/>
      <c r="E6" s="173" t="s">
        <v>67</v>
      </c>
      <c r="F6" s="143"/>
    </row>
    <row r="7" spans="1:8" x14ac:dyDescent="0.2">
      <c r="B7" s="40"/>
      <c r="C7" s="110"/>
      <c r="D7" s="124"/>
      <c r="E7" s="123"/>
      <c r="F7" s="124"/>
    </row>
    <row r="8" spans="1:8" x14ac:dyDescent="0.2">
      <c r="C8" s="137"/>
      <c r="D8" s="41"/>
    </row>
    <row r="9" spans="1:8" x14ac:dyDescent="0.2">
      <c r="A9" s="27" t="s">
        <v>24</v>
      </c>
      <c r="B9" s="27"/>
      <c r="C9" s="108" t="s">
        <v>28</v>
      </c>
      <c r="D9" s="54"/>
      <c r="E9" s="115" t="s">
        <v>35</v>
      </c>
    </row>
    <row r="10" spans="1:8" x14ac:dyDescent="0.2">
      <c r="C10" s="111">
        <v>0</v>
      </c>
      <c r="D10" s="42"/>
      <c r="E10" s="107">
        <f>C10</f>
        <v>0</v>
      </c>
    </row>
    <row r="11" spans="1:8" x14ac:dyDescent="0.2">
      <c r="C11" s="122">
        <v>0.19</v>
      </c>
      <c r="D11" s="42"/>
      <c r="E11" s="107">
        <f>C11</f>
        <v>0.19</v>
      </c>
    </row>
    <row r="12" spans="1:8" x14ac:dyDescent="0.2">
      <c r="B12" s="27"/>
      <c r="C12" s="137"/>
      <c r="D12" s="41"/>
    </row>
    <row r="13" spans="1:8" x14ac:dyDescent="0.2">
      <c r="A13" s="27" t="s">
        <v>23</v>
      </c>
      <c r="B13" s="27"/>
      <c r="C13" s="112">
        <v>199</v>
      </c>
      <c r="D13" s="43"/>
      <c r="E13" s="105">
        <f>C13</f>
        <v>199</v>
      </c>
    </row>
    <row r="14" spans="1:8" x14ac:dyDescent="0.2">
      <c r="A14" s="27" t="s">
        <v>22</v>
      </c>
      <c r="B14" s="27"/>
      <c r="C14" s="112">
        <v>222</v>
      </c>
      <c r="D14" s="43"/>
      <c r="E14" s="105">
        <f>C14</f>
        <v>222</v>
      </c>
    </row>
    <row r="15" spans="1:8" x14ac:dyDescent="0.2">
      <c r="A15" s="27" t="s">
        <v>21</v>
      </c>
      <c r="B15" s="27"/>
      <c r="C15" s="112">
        <v>237</v>
      </c>
      <c r="D15" s="43"/>
      <c r="E15" s="105">
        <f>C15</f>
        <v>237</v>
      </c>
    </row>
    <row r="16" spans="1:8" x14ac:dyDescent="0.2">
      <c r="A16" s="27" t="s">
        <v>20</v>
      </c>
      <c r="C16" s="112">
        <v>250</v>
      </c>
      <c r="D16" s="43"/>
      <c r="E16" s="105">
        <f>C16</f>
        <v>250</v>
      </c>
    </row>
    <row r="17" spans="1:5" x14ac:dyDescent="0.2">
      <c r="C17" s="137"/>
      <c r="D17" s="41"/>
    </row>
    <row r="18" spans="1:5" x14ac:dyDescent="0.2">
      <c r="A18" s="101" t="s">
        <v>31</v>
      </c>
      <c r="C18" s="112">
        <v>0.6</v>
      </c>
      <c r="D18" s="43"/>
      <c r="E18" s="105">
        <f>C18</f>
        <v>0.6</v>
      </c>
    </row>
    <row r="19" spans="1:5" x14ac:dyDescent="0.2">
      <c r="A19" s="101"/>
      <c r="C19" s="169"/>
      <c r="D19" s="43"/>
      <c r="E19" s="105"/>
    </row>
    <row r="20" spans="1:5" x14ac:dyDescent="0.2">
      <c r="A20" s="101" t="s">
        <v>74</v>
      </c>
      <c r="C20" s="112">
        <v>4.95</v>
      </c>
      <c r="D20" s="43"/>
      <c r="E20" s="105">
        <f>C20</f>
        <v>4.95</v>
      </c>
    </row>
    <row r="21" spans="1:5" x14ac:dyDescent="0.2">
      <c r="A21" s="101" t="s">
        <v>89</v>
      </c>
      <c r="C21" s="177">
        <v>15</v>
      </c>
      <c r="D21" s="43"/>
      <c r="E21" s="178">
        <f>C21</f>
        <v>15</v>
      </c>
    </row>
    <row r="22" spans="1:5" x14ac:dyDescent="0.2">
      <c r="B22" s="27"/>
      <c r="C22" s="138"/>
      <c r="D22" s="43"/>
    </row>
    <row r="23" spans="1:5" x14ac:dyDescent="0.2">
      <c r="A23" s="101" t="s">
        <v>64</v>
      </c>
      <c r="B23" s="27"/>
      <c r="C23" s="112">
        <v>795</v>
      </c>
      <c r="D23" s="43"/>
      <c r="E23" s="105">
        <f>C23</f>
        <v>795</v>
      </c>
    </row>
    <row r="24" spans="1:5" x14ac:dyDescent="0.2">
      <c r="B24" s="27"/>
      <c r="C24" s="137"/>
      <c r="D24" s="41"/>
    </row>
    <row r="25" spans="1:5" x14ac:dyDescent="0.2">
      <c r="A25" s="101" t="s">
        <v>85</v>
      </c>
      <c r="B25" s="27"/>
      <c r="C25" s="112">
        <v>105</v>
      </c>
      <c r="D25" s="43"/>
      <c r="E25" s="105">
        <f>C25</f>
        <v>105</v>
      </c>
    </row>
    <row r="26" spans="1:5" x14ac:dyDescent="0.2">
      <c r="A26" s="27" t="s">
        <v>26</v>
      </c>
      <c r="B26" s="27"/>
      <c r="C26" s="112">
        <v>129</v>
      </c>
      <c r="D26" s="43"/>
      <c r="E26" s="105">
        <f>C26</f>
        <v>129</v>
      </c>
    </row>
    <row r="27" spans="1:5" x14ac:dyDescent="0.2">
      <c r="A27" s="27" t="s">
        <v>27</v>
      </c>
      <c r="C27" s="112">
        <v>167</v>
      </c>
      <c r="D27" s="43"/>
      <c r="E27" s="105">
        <f>C27</f>
        <v>167</v>
      </c>
    </row>
    <row r="28" spans="1:5" x14ac:dyDescent="0.2">
      <c r="C28" s="138"/>
      <c r="D28" s="43"/>
    </row>
    <row r="29" spans="1:5" x14ac:dyDescent="0.2">
      <c r="B29" s="27"/>
      <c r="C29" s="137"/>
      <c r="D29" s="41"/>
    </row>
    <row r="30" spans="1:5" x14ac:dyDescent="0.2">
      <c r="A30" s="101" t="s">
        <v>58</v>
      </c>
      <c r="C30" s="116" t="s">
        <v>69</v>
      </c>
      <c r="D30" s="100"/>
      <c r="E30" s="114" t="s">
        <v>68</v>
      </c>
    </row>
    <row r="31" spans="1:5" x14ac:dyDescent="0.2">
      <c r="A31" s="101" t="s">
        <v>59</v>
      </c>
      <c r="C31" s="116" t="s">
        <v>2</v>
      </c>
      <c r="D31" s="100"/>
      <c r="E31" s="114" t="s">
        <v>33</v>
      </c>
    </row>
    <row r="32" spans="1:5" x14ac:dyDescent="0.2">
      <c r="A32" s="101" t="s">
        <v>60</v>
      </c>
      <c r="C32" s="116" t="s">
        <v>7</v>
      </c>
      <c r="D32" s="100"/>
      <c r="E32" s="114" t="s">
        <v>13</v>
      </c>
    </row>
    <row r="35" spans="1:4" x14ac:dyDescent="0.2">
      <c r="A35" s="27"/>
      <c r="C35" s="54"/>
      <c r="D35" s="54"/>
    </row>
  </sheetData>
  <customSheetViews>
    <customSheetView guid="{41CE2737-3F33-45D4-9A5B-FEF61FEC26BB}" fitToPage="1" topLeftCell="B1">
      <selection activeCell="E14" sqref="E14"/>
      <pageMargins left="0.7" right="0.7" top="0.78740157499999996" bottom="0.78740157499999996" header="0.3" footer="0.3"/>
      <pageSetup paperSize="9" scale="70" orientation="landscape" r:id="rId1"/>
    </customSheetView>
    <customSheetView guid="{7591191C-1CA9-4972-9010-ACE08669645F}" fitToPage="1" topLeftCell="B1">
      <selection activeCell="D26" sqref="D26"/>
      <pageMargins left="0.7" right="0.7" top="0.78740157499999996" bottom="0.78740157499999996" header="0.3" footer="0.3"/>
      <pageSetup paperSize="9" scale="70" orientation="landscape" r:id="rId2"/>
    </customSheetView>
    <customSheetView guid="{028D363B-29C8-43E5-828B-5B5C239ABCB7}" fitToPage="1" topLeftCell="B1">
      <selection activeCell="C3" sqref="C3"/>
      <pageMargins left="0.7" right="0.7" top="0.78740157499999996" bottom="0.78740157499999996" header="0.3" footer="0.3"/>
      <pageSetup paperSize="9" scale="70" orientation="landscape" r:id="rId3"/>
    </customSheetView>
    <customSheetView guid="{02AC264C-8059-4CE1-8B3B-0929DB464C57}" fitToPage="1" topLeftCell="B1">
      <selection activeCell="E14" sqref="E14"/>
      <pageMargins left="0.7" right="0.7" top="0.78740157499999996" bottom="0.78740157499999996" header="0.3" footer="0.3"/>
      <pageSetup paperSize="9" scale="70" orientation="landscape" r:id="rId4"/>
    </customSheetView>
  </customSheetViews>
  <hyperlinks>
    <hyperlink ref="C30" r:id="rId5"/>
    <hyperlink ref="E30" r:id="rId6"/>
    <hyperlink ref="C31" r:id="rId7"/>
    <hyperlink ref="E31" r:id="rId8"/>
    <hyperlink ref="E32" r:id="rId9"/>
    <hyperlink ref="C32" r:id="rId10"/>
  </hyperlinks>
  <pageMargins left="0.7" right="0.7" top="0.78740157499999996" bottom="0.78740157499999996" header="0.3" footer="0.3"/>
  <pageSetup paperSize="9" scale="70" orientation="landscape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4"/>
  <sheetViews>
    <sheetView workbookViewId="0">
      <selection activeCell="E22" sqref="E22"/>
    </sheetView>
  </sheetViews>
  <sheetFormatPr baseColWidth="10" defaultRowHeight="12.75" x14ac:dyDescent="0.2"/>
  <cols>
    <col min="1" max="2" width="40.42578125" customWidth="1"/>
    <col min="3" max="6" width="40.42578125" style="145" customWidth="1"/>
    <col min="7" max="32" width="11.42578125" style="145"/>
  </cols>
  <sheetData>
    <row r="1" spans="1:3" x14ac:dyDescent="0.2">
      <c r="A1" s="146" t="s">
        <v>55</v>
      </c>
      <c r="B1" s="146" t="s">
        <v>56</v>
      </c>
    </row>
    <row r="2" spans="1:3" ht="145.5" customHeight="1" x14ac:dyDescent="0.2">
      <c r="A2" s="145"/>
      <c r="B2" s="145"/>
    </row>
    <row r="3" spans="1:3" x14ac:dyDescent="0.2">
      <c r="A3" s="146" t="s">
        <v>49</v>
      </c>
      <c r="B3" s="146" t="s">
        <v>52</v>
      </c>
    </row>
    <row r="4" spans="1:3" ht="145.5" customHeight="1" x14ac:dyDescent="0.2">
      <c r="A4" s="145"/>
      <c r="B4" s="145"/>
    </row>
    <row r="5" spans="1:3" x14ac:dyDescent="0.2">
      <c r="A5" s="146" t="s">
        <v>50</v>
      </c>
      <c r="B5" s="146" t="s">
        <v>51</v>
      </c>
    </row>
    <row r="6" spans="1:3" ht="145.5" customHeight="1" x14ac:dyDescent="0.2">
      <c r="A6" s="145"/>
      <c r="B6" s="144"/>
      <c r="C6" s="144"/>
    </row>
    <row r="7" spans="1:3" x14ac:dyDescent="0.2">
      <c r="A7" s="146" t="s">
        <v>53</v>
      </c>
      <c r="B7" s="146" t="s">
        <v>54</v>
      </c>
    </row>
    <row r="8" spans="1:3" ht="145.5" customHeight="1" x14ac:dyDescent="0.2">
      <c r="A8" s="145"/>
      <c r="B8" s="145"/>
    </row>
    <row r="9" spans="1:3" s="145" customFormat="1" x14ac:dyDescent="0.2"/>
    <row r="10" spans="1:3" s="145" customFormat="1" x14ac:dyDescent="0.2"/>
    <row r="11" spans="1:3" s="145" customFormat="1" x14ac:dyDescent="0.2"/>
    <row r="12" spans="1:3" s="145" customFormat="1" x14ac:dyDescent="0.2"/>
    <row r="13" spans="1:3" s="145" customFormat="1" x14ac:dyDescent="0.2"/>
    <row r="14" spans="1:3" s="145" customFormat="1" x14ac:dyDescent="0.2"/>
    <row r="15" spans="1:3" s="145" customFormat="1" x14ac:dyDescent="0.2"/>
    <row r="16" spans="1:3" s="145" customFormat="1" x14ac:dyDescent="0.2"/>
    <row r="17" s="145" customFormat="1" x14ac:dyDescent="0.2"/>
    <row r="18" s="145" customFormat="1" x14ac:dyDescent="0.2"/>
    <row r="19" s="145" customFormat="1" x14ac:dyDescent="0.2"/>
    <row r="20" s="145" customFormat="1" x14ac:dyDescent="0.2"/>
    <row r="21" s="145" customFormat="1" x14ac:dyDescent="0.2"/>
    <row r="22" s="145" customFormat="1" x14ac:dyDescent="0.2"/>
    <row r="23" s="145" customFormat="1" x14ac:dyDescent="0.2"/>
    <row r="24" s="145" customFormat="1" x14ac:dyDescent="0.2"/>
    <row r="25" s="145" customFormat="1" x14ac:dyDescent="0.2"/>
    <row r="26" s="145" customFormat="1" x14ac:dyDescent="0.2"/>
    <row r="27" s="145" customFormat="1" x14ac:dyDescent="0.2"/>
    <row r="28" s="145" customFormat="1" x14ac:dyDescent="0.2"/>
    <row r="29" s="145" customFormat="1" x14ac:dyDescent="0.2"/>
    <row r="30" s="145" customFormat="1" x14ac:dyDescent="0.2"/>
    <row r="31" s="145" customFormat="1" x14ac:dyDescent="0.2"/>
    <row r="32" s="145" customFormat="1" x14ac:dyDescent="0.2"/>
    <row r="33" s="145" customFormat="1" x14ac:dyDescent="0.2"/>
    <row r="34" s="145" customFormat="1" x14ac:dyDescent="0.2"/>
    <row r="35" s="145" customFormat="1" x14ac:dyDescent="0.2"/>
    <row r="36" s="145" customFormat="1" x14ac:dyDescent="0.2"/>
    <row r="37" s="145" customFormat="1" x14ac:dyDescent="0.2"/>
    <row r="38" s="145" customFormat="1" x14ac:dyDescent="0.2"/>
    <row r="39" s="145" customFormat="1" x14ac:dyDescent="0.2"/>
    <row r="40" s="145" customFormat="1" x14ac:dyDescent="0.2"/>
    <row r="41" s="145" customFormat="1" x14ac:dyDescent="0.2"/>
    <row r="42" s="145" customFormat="1" x14ac:dyDescent="0.2"/>
    <row r="43" s="145" customFormat="1" x14ac:dyDescent="0.2"/>
    <row r="44" s="145" customFormat="1" x14ac:dyDescent="0.2"/>
    <row r="45" s="145" customFormat="1" x14ac:dyDescent="0.2"/>
    <row r="46" s="145" customFormat="1" x14ac:dyDescent="0.2"/>
    <row r="47" s="145" customFormat="1" x14ac:dyDescent="0.2"/>
    <row r="48" s="145" customFormat="1" x14ac:dyDescent="0.2"/>
    <row r="49" s="145" customFormat="1" x14ac:dyDescent="0.2"/>
    <row r="50" s="145" customFormat="1" x14ac:dyDescent="0.2"/>
    <row r="51" s="145" customFormat="1" x14ac:dyDescent="0.2"/>
    <row r="52" s="145" customFormat="1" x14ac:dyDescent="0.2"/>
    <row r="53" s="145" customFormat="1" x14ac:dyDescent="0.2"/>
    <row r="54" s="145" customFormat="1" x14ac:dyDescent="0.2"/>
    <row r="55" s="145" customFormat="1" x14ac:dyDescent="0.2"/>
    <row r="56" s="145" customFormat="1" x14ac:dyDescent="0.2"/>
    <row r="57" s="145" customFormat="1" x14ac:dyDescent="0.2"/>
    <row r="58" s="145" customFormat="1" x14ac:dyDescent="0.2"/>
    <row r="59" s="145" customFormat="1" x14ac:dyDescent="0.2"/>
    <row r="60" s="145" customFormat="1" x14ac:dyDescent="0.2"/>
    <row r="61" s="145" customFormat="1" x14ac:dyDescent="0.2"/>
    <row r="62" s="145" customFormat="1" x14ac:dyDescent="0.2"/>
    <row r="63" s="145" customFormat="1" x14ac:dyDescent="0.2"/>
    <row r="64" s="145" customFormat="1" x14ac:dyDescent="0.2"/>
    <row r="65" s="145" customFormat="1" x14ac:dyDescent="0.2"/>
    <row r="66" s="145" customFormat="1" x14ac:dyDescent="0.2"/>
    <row r="67" s="145" customFormat="1" x14ac:dyDescent="0.2"/>
    <row r="68" s="145" customFormat="1" x14ac:dyDescent="0.2"/>
    <row r="69" s="145" customFormat="1" x14ac:dyDescent="0.2"/>
    <row r="70" s="145" customFormat="1" x14ac:dyDescent="0.2"/>
    <row r="71" s="145" customFormat="1" x14ac:dyDescent="0.2"/>
    <row r="72" s="145" customFormat="1" x14ac:dyDescent="0.2"/>
    <row r="73" s="145" customFormat="1" x14ac:dyDescent="0.2"/>
    <row r="74" s="145" customFormat="1" x14ac:dyDescent="0.2"/>
    <row r="75" s="145" customFormat="1" x14ac:dyDescent="0.2"/>
    <row r="76" s="145" customFormat="1" x14ac:dyDescent="0.2"/>
    <row r="77" s="145" customFormat="1" x14ac:dyDescent="0.2"/>
    <row r="78" s="145" customFormat="1" x14ac:dyDescent="0.2"/>
    <row r="79" s="145" customFormat="1" x14ac:dyDescent="0.2"/>
    <row r="80" s="145" customFormat="1" x14ac:dyDescent="0.2"/>
    <row r="81" s="145" customFormat="1" x14ac:dyDescent="0.2"/>
    <row r="82" s="145" customFormat="1" x14ac:dyDescent="0.2"/>
    <row r="83" s="145" customFormat="1" x14ac:dyDescent="0.2"/>
    <row r="84" s="145" customFormat="1" x14ac:dyDescent="0.2"/>
    <row r="85" s="145" customFormat="1" x14ac:dyDescent="0.2"/>
    <row r="86" s="145" customFormat="1" x14ac:dyDescent="0.2"/>
    <row r="87" s="145" customFormat="1" x14ac:dyDescent="0.2"/>
    <row r="88" s="145" customFormat="1" x14ac:dyDescent="0.2"/>
    <row r="89" s="145" customFormat="1" x14ac:dyDescent="0.2"/>
    <row r="90" s="145" customFormat="1" x14ac:dyDescent="0.2"/>
    <row r="91" s="145" customFormat="1" x14ac:dyDescent="0.2"/>
    <row r="92" s="145" customFormat="1" x14ac:dyDescent="0.2"/>
    <row r="93" s="145" customFormat="1" x14ac:dyDescent="0.2"/>
    <row r="94" s="145" customFormat="1" x14ac:dyDescent="0.2"/>
    <row r="95" s="145" customFormat="1" x14ac:dyDescent="0.2"/>
    <row r="96" s="145" customFormat="1" x14ac:dyDescent="0.2"/>
    <row r="97" s="145" customFormat="1" x14ac:dyDescent="0.2"/>
    <row r="98" s="145" customFormat="1" x14ac:dyDescent="0.2"/>
    <row r="99" s="145" customFormat="1" x14ac:dyDescent="0.2"/>
    <row r="100" s="145" customFormat="1" x14ac:dyDescent="0.2"/>
    <row r="101" s="145" customFormat="1" x14ac:dyDescent="0.2"/>
    <row r="102" s="145" customFormat="1" x14ac:dyDescent="0.2"/>
    <row r="103" s="145" customFormat="1" x14ac:dyDescent="0.2"/>
    <row r="104" s="145" customFormat="1" x14ac:dyDescent="0.2"/>
    <row r="105" s="145" customFormat="1" x14ac:dyDescent="0.2"/>
    <row r="106" s="145" customFormat="1" x14ac:dyDescent="0.2"/>
    <row r="107" s="145" customFormat="1" x14ac:dyDescent="0.2"/>
    <row r="108" s="145" customFormat="1" x14ac:dyDescent="0.2"/>
    <row r="109" s="145" customFormat="1" x14ac:dyDescent="0.2"/>
    <row r="110" s="145" customFormat="1" x14ac:dyDescent="0.2"/>
    <row r="111" s="145" customFormat="1" x14ac:dyDescent="0.2"/>
    <row r="112" s="145" customFormat="1" x14ac:dyDescent="0.2"/>
    <row r="113" s="145" customFormat="1" x14ac:dyDescent="0.2"/>
    <row r="114" s="145" customFormat="1" x14ac:dyDescent="0.2"/>
    <row r="115" s="145" customFormat="1" x14ac:dyDescent="0.2"/>
    <row r="116" s="145" customFormat="1" x14ac:dyDescent="0.2"/>
    <row r="117" s="145" customFormat="1" x14ac:dyDescent="0.2"/>
    <row r="118" s="145" customFormat="1" x14ac:dyDescent="0.2"/>
    <row r="119" s="145" customFormat="1" x14ac:dyDescent="0.2"/>
    <row r="120" s="145" customFormat="1" x14ac:dyDescent="0.2"/>
    <row r="121" s="145" customFormat="1" x14ac:dyDescent="0.2"/>
    <row r="122" s="145" customFormat="1" x14ac:dyDescent="0.2"/>
    <row r="123" s="145" customFormat="1" x14ac:dyDescent="0.2"/>
    <row r="124" s="145" customFormat="1" x14ac:dyDescent="0.2"/>
    <row r="125" s="145" customFormat="1" x14ac:dyDescent="0.2"/>
    <row r="126" s="145" customFormat="1" x14ac:dyDescent="0.2"/>
    <row r="127" s="145" customFormat="1" x14ac:dyDescent="0.2"/>
    <row r="128" s="145" customFormat="1" x14ac:dyDescent="0.2"/>
    <row r="129" s="145" customFormat="1" x14ac:dyDescent="0.2"/>
    <row r="130" s="145" customFormat="1" x14ac:dyDescent="0.2"/>
    <row r="131" s="145" customFormat="1" x14ac:dyDescent="0.2"/>
    <row r="132" s="145" customFormat="1" x14ac:dyDescent="0.2"/>
    <row r="133" s="145" customFormat="1" x14ac:dyDescent="0.2"/>
    <row r="134" s="145" customFormat="1" x14ac:dyDescent="0.2"/>
    <row r="135" s="145" customFormat="1" x14ac:dyDescent="0.2"/>
    <row r="136" s="145" customFormat="1" x14ac:dyDescent="0.2"/>
    <row r="137" s="145" customFormat="1" x14ac:dyDescent="0.2"/>
    <row r="138" s="145" customFormat="1" x14ac:dyDescent="0.2"/>
    <row r="139" s="145" customFormat="1" x14ac:dyDescent="0.2"/>
    <row r="140" s="145" customFormat="1" x14ac:dyDescent="0.2"/>
    <row r="141" s="145" customFormat="1" x14ac:dyDescent="0.2"/>
    <row r="142" s="145" customFormat="1" x14ac:dyDescent="0.2"/>
    <row r="143" s="145" customFormat="1" x14ac:dyDescent="0.2"/>
    <row r="144" s="145" customFormat="1" x14ac:dyDescent="0.2"/>
    <row r="145" s="145" customFormat="1" x14ac:dyDescent="0.2"/>
    <row r="146" s="145" customFormat="1" x14ac:dyDescent="0.2"/>
    <row r="147" s="145" customFormat="1" x14ac:dyDescent="0.2"/>
    <row r="148" s="145" customFormat="1" x14ac:dyDescent="0.2"/>
    <row r="149" s="145" customFormat="1" x14ac:dyDescent="0.2"/>
    <row r="150" s="145" customFormat="1" x14ac:dyDescent="0.2"/>
    <row r="151" s="145" customFormat="1" x14ac:dyDescent="0.2"/>
    <row r="152" s="145" customFormat="1" x14ac:dyDescent="0.2"/>
    <row r="153" s="145" customFormat="1" x14ac:dyDescent="0.2"/>
    <row r="154" s="145" customFormat="1" x14ac:dyDescent="0.2"/>
  </sheetData>
  <customSheetViews>
    <customSheetView guid="{41CE2737-3F33-45D4-9A5B-FEF61FEC26BB}" fitToPage="1">
      <selection activeCell="C2" sqref="C2"/>
      <pageMargins left="0.7" right="0.7" top="0.78740157499999996" bottom="0.78740157499999996" header="0.3" footer="0.3"/>
      <pageSetup paperSize="9" scale="72" orientation="portrait" r:id="rId1"/>
    </customSheetView>
    <customSheetView guid="{7591191C-1CA9-4972-9010-ACE08669645F}" fitToPage="1">
      <selection activeCell="C2" sqref="C2"/>
      <pageMargins left="0.7" right="0.7" top="0.78740157499999996" bottom="0.78740157499999996" header="0.3" footer="0.3"/>
      <pageSetup paperSize="9" scale="72" orientation="portrait" r:id="rId2"/>
    </customSheetView>
    <customSheetView guid="{028D363B-29C8-43E5-828B-5B5C239ABCB7}" fitToPage="1">
      <selection activeCell="C2" sqref="C2"/>
      <pageMargins left="0.7" right="0.7" top="0.78740157499999996" bottom="0.78740157499999996" header="0.3" footer="0.3"/>
      <pageSetup paperSize="9" scale="72" orientation="portrait" r:id="rId3"/>
    </customSheetView>
    <customSheetView guid="{02AC264C-8059-4CE1-8B3B-0929DB464C57}" fitToPage="1">
      <selection activeCell="C2" sqref="C2"/>
      <pageMargins left="0.7" right="0.7" top="0.78740157499999996" bottom="0.78740157499999996" header="0.3" footer="0.3"/>
      <pageSetup paperSize="9" scale="72" orientation="portrait" r:id="rId4"/>
    </customSheetView>
  </customSheetViews>
  <pageMargins left="0.7" right="0.7" top="0.78740157499999996" bottom="0.78740157499999996" header="0.3" footer="0.3"/>
  <pageSetup paperSize="9" scale="72" orientation="portrait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Deutsch</vt:lpstr>
      <vt:lpstr>Englisch</vt:lpstr>
      <vt:lpstr>DropDown</vt:lpstr>
      <vt:lpstr>Vorlage Bilder Standbau</vt:lpstr>
      <vt:lpstr>Deutsch!Druckbereich</vt:lpstr>
      <vt:lpstr>Englisch!Druckbereich</vt:lpstr>
    </vt:vector>
  </TitlesOfParts>
  <Company>NürnbergMesse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</dc:creator>
  <cp:lastModifiedBy>Cornelia Ebner</cp:lastModifiedBy>
  <cp:lastPrinted>2022-11-28T11:20:20Z</cp:lastPrinted>
  <dcterms:created xsi:type="dcterms:W3CDTF">2010-12-14T14:22:40Z</dcterms:created>
  <dcterms:modified xsi:type="dcterms:W3CDTF">2022-12-19T11:13:52Z</dcterms:modified>
</cp:coreProperties>
</file>